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30" windowHeight="6255"/>
  </bookViews>
  <sheets>
    <sheet name="Instructions" sheetId="51" r:id="rId1"/>
    <sheet name="initial year" sheetId="44" r:id="rId2"/>
    <sheet name="codes" sheetId="48" r:id="rId3"/>
    <sheet name="template for new year" sheetId="50" r:id="rId4"/>
  </sheets>
  <definedNames>
    <definedName name="accumulation">codes!$A$1:$B$5</definedName>
    <definedName name="Leave_codes">codes!$D$2:$D$8</definedName>
  </definedNames>
  <calcPr calcId="145621"/>
</workbook>
</file>

<file path=xl/calcChain.xml><?xml version="1.0" encoding="utf-8"?>
<calcChain xmlns="http://schemas.openxmlformats.org/spreadsheetml/2006/main">
  <c r="M14" i="50" l="1"/>
  <c r="M16" i="50"/>
  <c r="M17" i="50"/>
  <c r="M18" i="50"/>
  <c r="M19" i="50"/>
  <c r="M20" i="50"/>
  <c r="M21" i="50"/>
  <c r="M22" i="50"/>
  <c r="M23" i="50"/>
  <c r="M24" i="50"/>
  <c r="M25" i="50"/>
  <c r="M26" i="50"/>
  <c r="M15" i="50"/>
  <c r="H14" i="50"/>
  <c r="H16" i="50"/>
  <c r="H17" i="50"/>
  <c r="H18" i="50"/>
  <c r="H19" i="50"/>
  <c r="H20" i="50"/>
  <c r="H21" i="50"/>
  <c r="H22" i="50"/>
  <c r="H23" i="50"/>
  <c r="H24" i="50"/>
  <c r="H25" i="50"/>
  <c r="H26" i="50"/>
  <c r="H15" i="50"/>
  <c r="F14" i="50"/>
  <c r="M16" i="44"/>
  <c r="M17" i="44"/>
  <c r="M18" i="44"/>
  <c r="M19" i="44"/>
  <c r="M20" i="44"/>
  <c r="M21" i="44"/>
  <c r="M22" i="44"/>
  <c r="M23" i="44"/>
  <c r="M24" i="44"/>
  <c r="M25" i="44"/>
  <c r="M26" i="44"/>
  <c r="M15" i="44"/>
  <c r="M14" i="44"/>
  <c r="H16" i="44"/>
  <c r="H17" i="44"/>
  <c r="H18" i="44"/>
  <c r="H19" i="44"/>
  <c r="H20" i="44"/>
  <c r="H21" i="44"/>
  <c r="H22" i="44"/>
  <c r="H23" i="44"/>
  <c r="H24" i="44"/>
  <c r="H25" i="44"/>
  <c r="H26" i="44"/>
  <c r="H15" i="44"/>
  <c r="H14" i="44"/>
  <c r="F14" i="44"/>
  <c r="K2" i="50" l="1"/>
  <c r="K2" i="44"/>
  <c r="A29" i="44" l="1"/>
  <c r="A29" i="50"/>
  <c r="L16" i="50" l="1"/>
  <c r="L15" i="50"/>
  <c r="J16" i="50"/>
  <c r="J17" i="50"/>
  <c r="J18" i="50"/>
  <c r="J19" i="50"/>
  <c r="J20" i="50"/>
  <c r="J21" i="50"/>
  <c r="J22" i="50"/>
  <c r="J23" i="50"/>
  <c r="J24" i="50"/>
  <c r="J25" i="50"/>
  <c r="J26" i="50"/>
  <c r="J15" i="50"/>
  <c r="F16" i="50"/>
  <c r="F17" i="50"/>
  <c r="F18" i="50"/>
  <c r="F19" i="50"/>
  <c r="F20" i="50"/>
  <c r="F21" i="50"/>
  <c r="F22" i="50"/>
  <c r="F23" i="50"/>
  <c r="F24" i="50"/>
  <c r="F25" i="50"/>
  <c r="F26" i="50"/>
  <c r="F15" i="50"/>
  <c r="D16" i="50"/>
  <c r="D17" i="50"/>
  <c r="D18" i="50"/>
  <c r="D19" i="50"/>
  <c r="D20" i="50"/>
  <c r="D21" i="50"/>
  <c r="D22" i="50"/>
  <c r="D23" i="50"/>
  <c r="D24" i="50"/>
  <c r="D25" i="50"/>
  <c r="D26" i="50"/>
  <c r="D15" i="50"/>
  <c r="J16" i="44"/>
  <c r="J17" i="44"/>
  <c r="J18" i="44"/>
  <c r="J19" i="44"/>
  <c r="J20" i="44"/>
  <c r="J21" i="44"/>
  <c r="J22" i="44"/>
  <c r="J23" i="44"/>
  <c r="J24" i="44"/>
  <c r="J25" i="44"/>
  <c r="J26" i="44"/>
  <c r="J15" i="44"/>
  <c r="F16" i="44"/>
  <c r="F17" i="44"/>
  <c r="F18" i="44"/>
  <c r="F19" i="44"/>
  <c r="F20" i="44"/>
  <c r="F21" i="44"/>
  <c r="F22" i="44"/>
  <c r="F23" i="44"/>
  <c r="F24" i="44"/>
  <c r="F25" i="44"/>
  <c r="F26" i="44"/>
  <c r="F15" i="44"/>
  <c r="D20" i="44"/>
  <c r="D16" i="44"/>
  <c r="D17" i="44"/>
  <c r="D18" i="44"/>
  <c r="D19" i="44"/>
  <c r="D21" i="44"/>
  <c r="D22" i="44"/>
  <c r="D23" i="44"/>
  <c r="D24" i="44"/>
  <c r="D25" i="44"/>
  <c r="D26" i="44"/>
  <c r="D15" i="44"/>
  <c r="A16" i="44"/>
  <c r="A17" i="44"/>
  <c r="A18" i="44"/>
  <c r="A19" i="44"/>
  <c r="A20" i="44"/>
  <c r="A21" i="44"/>
  <c r="A22" i="44"/>
  <c r="A23" i="44"/>
  <c r="A24" i="44"/>
  <c r="A25" i="44"/>
  <c r="A26" i="44"/>
  <c r="A15" i="44"/>
  <c r="A16" i="50"/>
  <c r="A17" i="50"/>
  <c r="A18" i="50"/>
  <c r="A19" i="50"/>
  <c r="A20" i="50"/>
  <c r="A21" i="50"/>
  <c r="A22" i="50"/>
  <c r="A23" i="50"/>
  <c r="A24" i="50"/>
  <c r="A25" i="50"/>
  <c r="A26" i="50"/>
  <c r="A15" i="50"/>
  <c r="E81" i="44"/>
  <c r="E82" i="44"/>
  <c r="E83" i="44"/>
  <c r="E84" i="44"/>
  <c r="E85" i="44"/>
  <c r="E86" i="44"/>
  <c r="E87" i="44"/>
  <c r="E88" i="44"/>
  <c r="E89" i="44"/>
  <c r="E90" i="44"/>
  <c r="E91" i="44"/>
  <c r="E92" i="44"/>
  <c r="E93" i="44"/>
  <c r="E94" i="44"/>
  <c r="E95" i="44"/>
  <c r="E96" i="44"/>
  <c r="E97" i="44"/>
  <c r="E98" i="44"/>
  <c r="E99" i="44"/>
  <c r="E100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31" i="44"/>
  <c r="E15" i="44"/>
  <c r="J9" i="50"/>
  <c r="J8" i="50"/>
  <c r="J9" i="44"/>
  <c r="J8" i="44"/>
  <c r="K8" i="44"/>
  <c r="D6" i="44"/>
  <c r="D8" i="44" s="1"/>
  <c r="E8" i="44" s="1"/>
  <c r="K4" i="50"/>
  <c r="E82" i="50"/>
  <c r="K3" i="50"/>
  <c r="D3" i="50"/>
  <c r="D4" i="50"/>
  <c r="D6" i="50"/>
  <c r="D8" i="50" s="1"/>
  <c r="E8" i="50" s="1"/>
  <c r="D2" i="50"/>
  <c r="K9" i="50"/>
  <c r="E9" i="44"/>
  <c r="K9" i="44"/>
  <c r="K8" i="50"/>
  <c r="E9" i="50"/>
  <c r="E26" i="44"/>
  <c r="E32" i="50"/>
  <c r="E34" i="50"/>
  <c r="E36" i="50"/>
  <c r="E38" i="50"/>
  <c r="E40" i="50"/>
  <c r="E42" i="50"/>
  <c r="E44" i="50"/>
  <c r="E46" i="50"/>
  <c r="E48" i="50"/>
  <c r="E50" i="50"/>
  <c r="E52" i="50"/>
  <c r="E54" i="50"/>
  <c r="E56" i="50"/>
  <c r="E58" i="50"/>
  <c r="E60" i="50"/>
  <c r="E62" i="50"/>
  <c r="E64" i="50"/>
  <c r="E66" i="50"/>
  <c r="E68" i="50"/>
  <c r="E70" i="50"/>
  <c r="E72" i="50"/>
  <c r="E74" i="50"/>
  <c r="E76" i="50"/>
  <c r="E78" i="50"/>
  <c r="E80" i="50"/>
  <c r="E99" i="50"/>
  <c r="E97" i="50"/>
  <c r="E95" i="50"/>
  <c r="E93" i="50"/>
  <c r="E91" i="50"/>
  <c r="E89" i="50"/>
  <c r="E87" i="50"/>
  <c r="E85" i="50"/>
  <c r="E83" i="50"/>
  <c r="E81" i="50"/>
  <c r="E31" i="50"/>
  <c r="E33" i="50"/>
  <c r="E35" i="50"/>
  <c r="E37" i="50"/>
  <c r="E39" i="50"/>
  <c r="E41" i="50"/>
  <c r="E43" i="50"/>
  <c r="E45" i="50"/>
  <c r="E47" i="50"/>
  <c r="E49" i="50"/>
  <c r="E51" i="50"/>
  <c r="E53" i="50"/>
  <c r="E55" i="50"/>
  <c r="E57" i="50"/>
  <c r="E59" i="50"/>
  <c r="E61" i="50"/>
  <c r="E63" i="50"/>
  <c r="E65" i="50"/>
  <c r="E67" i="50"/>
  <c r="E69" i="50"/>
  <c r="E71" i="50"/>
  <c r="E73" i="50"/>
  <c r="E75" i="50"/>
  <c r="E77" i="50"/>
  <c r="E79" i="50"/>
  <c r="E100" i="50"/>
  <c r="E98" i="50"/>
  <c r="E96" i="50"/>
  <c r="E94" i="50"/>
  <c r="E92" i="50"/>
  <c r="E90" i="50"/>
  <c r="E88" i="50"/>
  <c r="E86" i="50"/>
  <c r="E84" i="50"/>
  <c r="K26" i="44"/>
  <c r="K24" i="44"/>
  <c r="K22" i="44"/>
  <c r="K20" i="44"/>
  <c r="K18" i="44"/>
  <c r="K16" i="44"/>
  <c r="K15" i="44"/>
  <c r="L15" i="44" s="1"/>
  <c r="K25" i="44"/>
  <c r="K23" i="44"/>
  <c r="K21" i="44"/>
  <c r="K19" i="44"/>
  <c r="K17" i="44"/>
  <c r="E24" i="44"/>
  <c r="E22" i="44"/>
  <c r="E20" i="44"/>
  <c r="E18" i="44"/>
  <c r="E16" i="44"/>
  <c r="E25" i="44"/>
  <c r="E23" i="44"/>
  <c r="E21" i="44"/>
  <c r="E19" i="44"/>
  <c r="E17" i="44"/>
  <c r="K17" i="50"/>
  <c r="K19" i="50"/>
  <c r="K21" i="50"/>
  <c r="K23" i="50"/>
  <c r="K25" i="50"/>
  <c r="K15" i="50"/>
  <c r="E17" i="50"/>
  <c r="E19" i="50"/>
  <c r="E21" i="50"/>
  <c r="E23" i="50"/>
  <c r="E25" i="50"/>
  <c r="E15" i="50"/>
  <c r="G15" i="50"/>
  <c r="K16" i="50"/>
  <c r="K18" i="50"/>
  <c r="K20" i="50"/>
  <c r="K22" i="50"/>
  <c r="K24" i="50"/>
  <c r="K26" i="50"/>
  <c r="E16" i="50"/>
  <c r="E18" i="50"/>
  <c r="E20" i="50"/>
  <c r="E22" i="50"/>
  <c r="E24" i="50"/>
  <c r="E26" i="50"/>
  <c r="I16" i="50"/>
  <c r="C16" i="50"/>
  <c r="G16" i="50"/>
  <c r="I17" i="50"/>
  <c r="C17" i="50"/>
  <c r="G17" i="50"/>
  <c r="L17" i="50"/>
  <c r="I18" i="50"/>
  <c r="C18" i="50"/>
  <c r="G18" i="50"/>
  <c r="L18" i="50"/>
  <c r="C19" i="50"/>
  <c r="G19" i="50"/>
  <c r="I19" i="50"/>
  <c r="C20" i="50"/>
  <c r="G20" i="50"/>
  <c r="L19" i="50"/>
  <c r="I20" i="50"/>
  <c r="C21" i="50"/>
  <c r="G21" i="50"/>
  <c r="L20" i="50"/>
  <c r="I21" i="50"/>
  <c r="C22" i="50"/>
  <c r="G22" i="50"/>
  <c r="L21" i="50"/>
  <c r="I22" i="50"/>
  <c r="C23" i="50"/>
  <c r="G23" i="50"/>
  <c r="L22" i="50"/>
  <c r="I23" i="50"/>
  <c r="C24" i="50"/>
  <c r="G24" i="50"/>
  <c r="L23" i="50"/>
  <c r="I24" i="50"/>
  <c r="L24" i="50"/>
  <c r="I25" i="50"/>
  <c r="L25" i="50"/>
  <c r="C25" i="50"/>
  <c r="G25" i="50"/>
  <c r="I26" i="50"/>
  <c r="L26" i="50"/>
  <c r="C26" i="50"/>
  <c r="G26" i="50"/>
  <c r="C27" i="50"/>
  <c r="I27" i="50"/>
  <c r="G15" i="44"/>
  <c r="C16" i="44"/>
  <c r="G16" i="44"/>
  <c r="I16" i="44" l="1"/>
  <c r="L16" i="44" s="1"/>
  <c r="C17" i="44"/>
  <c r="G17" i="44" s="1"/>
  <c r="I17" i="44" l="1"/>
  <c r="L17" i="44" s="1"/>
  <c r="C18" i="44"/>
  <c r="G18" i="44" s="1"/>
  <c r="C19" i="44" l="1"/>
  <c r="G19" i="44" s="1"/>
  <c r="I18" i="44"/>
  <c r="L18" i="44" s="1"/>
  <c r="I19" i="44" l="1"/>
  <c r="L19" i="44" s="1"/>
  <c r="C20" i="44"/>
  <c r="G20" i="44" s="1"/>
  <c r="I20" i="44" l="1"/>
  <c r="L20" i="44" s="1"/>
  <c r="C21" i="44"/>
  <c r="G21" i="44" s="1"/>
  <c r="I21" i="44" l="1"/>
  <c r="L21" i="44" s="1"/>
  <c r="C22" i="44"/>
  <c r="G22" i="44" s="1"/>
  <c r="I22" i="44" l="1"/>
  <c r="L22" i="44" s="1"/>
  <c r="C23" i="44"/>
  <c r="G23" i="44" s="1"/>
  <c r="C24" i="44" l="1"/>
  <c r="G24" i="44" s="1"/>
  <c r="I23" i="44"/>
  <c r="L23" i="44" s="1"/>
  <c r="I24" i="44" l="1"/>
  <c r="L24" i="44" s="1"/>
  <c r="C25" i="44"/>
  <c r="G25" i="44" s="1"/>
  <c r="I25" i="44" l="1"/>
  <c r="L25" i="44" s="1"/>
  <c r="C26" i="44"/>
  <c r="G26" i="44" s="1"/>
  <c r="C27" i="44" l="1"/>
  <c r="I26" i="44"/>
  <c r="L26" i="44" s="1"/>
  <c r="I27" i="44" l="1"/>
</calcChain>
</file>

<file path=xl/sharedStrings.xml><?xml version="1.0" encoding="utf-8"?>
<sst xmlns="http://schemas.openxmlformats.org/spreadsheetml/2006/main" count="112" uniqueCount="66">
  <si>
    <t>VACATON BEGIN BAL:</t>
  </si>
  <si>
    <t>SICK BEGIN BALANCE :</t>
  </si>
  <si>
    <t>COMP TIME BEG. BAL:</t>
  </si>
  <si>
    <t>VACATION</t>
  </si>
  <si>
    <t>SICK LEAVE</t>
  </si>
  <si>
    <t>NAME:</t>
  </si>
  <si>
    <t>DEPT:</t>
  </si>
  <si>
    <t>Hours Earned</t>
  </si>
  <si>
    <t>Hours Used</t>
  </si>
  <si>
    <t>Max vacation accumulation</t>
  </si>
  <si>
    <t>Years worked</t>
  </si>
  <si>
    <t>MAX VACATION ALLOWED to date (days):</t>
  </si>
  <si>
    <t>MAX SICK LEAVE ALLOWED to date (days):</t>
  </si>
  <si>
    <t>LEAVE EARNED:</t>
  </si>
  <si>
    <t>VACATION:</t>
  </si>
  <si>
    <t>SICK LEAVE:</t>
  </si>
  <si>
    <t>DATE OF HIRE:</t>
  </si>
  <si>
    <t>YEARS WORKED</t>
  </si>
  <si>
    <t>PERIOD:</t>
  </si>
  <si>
    <t>PERCENT OF TIME:</t>
  </si>
  <si>
    <t>End of year</t>
  </si>
  <si>
    <t>Mid-year hires:</t>
  </si>
  <si>
    <t>Clear the cells for months before hire date</t>
  </si>
  <si>
    <t>HOURS PER DAY:</t>
  </si>
  <si>
    <t>After copying this worksheet:</t>
  </si>
  <si>
    <t>Change the dates for months</t>
  </si>
  <si>
    <t>Change the beginning month balance</t>
  </si>
  <si>
    <t>Hours</t>
  </si>
  <si>
    <t>vacation</t>
  </si>
  <si>
    <t>sick leave</t>
  </si>
  <si>
    <t>Leave codes</t>
  </si>
  <si>
    <t>TOTAL DAYS</t>
  </si>
  <si>
    <t>To begin:</t>
  </si>
  <si>
    <t>Worksheet</t>
  </si>
  <si>
    <t>Check</t>
  </si>
  <si>
    <t>During the year:</t>
  </si>
  <si>
    <t>Add new leave codes, if necessary</t>
  </si>
  <si>
    <t>Add</t>
  </si>
  <si>
    <t>Type of Leave</t>
  </si>
  <si>
    <t>New year:</t>
  </si>
  <si>
    <t>new year worksheet</t>
  </si>
  <si>
    <t>name</t>
  </si>
  <si>
    <t>percent of time</t>
  </si>
  <si>
    <t>dept</t>
  </si>
  <si>
    <t>hours per day</t>
  </si>
  <si>
    <t>date of hire</t>
  </si>
  <si>
    <t>Pull-down type of leave</t>
  </si>
  <si>
    <t>add hours</t>
  </si>
  <si>
    <t>add date</t>
  </si>
  <si>
    <t>Leave Form - Instructions</t>
  </si>
  <si>
    <t>codes</t>
  </si>
  <si>
    <t>Days</t>
  </si>
  <si>
    <t>Start Date</t>
  </si>
  <si>
    <t>Last day
of month</t>
  </si>
  <si>
    <t>Beg of Month Balance
in Hours</t>
  </si>
  <si>
    <t>End of Month Balance
in Hours</t>
  </si>
  <si>
    <t>Time in Hours</t>
  </si>
  <si>
    <t>initial year</t>
  </si>
  <si>
    <t>Comments</t>
  </si>
  <si>
    <t>period</t>
  </si>
  <si>
    <t>Change the last day of each month</t>
  </si>
  <si>
    <t>Change the beginning month balances</t>
  </si>
  <si>
    <t>White cells with values contain formulas that are automatically updated.</t>
  </si>
  <si>
    <t>In general, you'll enter data only for cells with shaded backgrounds.</t>
  </si>
  <si>
    <r>
      <t xml:space="preserve">Copy </t>
    </r>
    <r>
      <rPr>
        <sz val="11"/>
        <color theme="9" tint="-0.249977111117893"/>
        <rFont val="Arial"/>
        <family val="2"/>
      </rPr>
      <t>template for new year</t>
    </r>
    <r>
      <rPr>
        <sz val="11"/>
        <color theme="1"/>
        <rFont val="Arial"/>
        <family val="2"/>
      </rPr>
      <t xml:space="preserve"> to new worksheet</t>
    </r>
  </si>
  <si>
    <t>Full-time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</si>
</sst>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_);_(* \(#,##0.00\);;_(@_)"/>
  </numFmts>
  <fonts count="1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theme="9" tint="-0.249977111117893"/>
      <name val="Arial"/>
      <family val="2"/>
    </font>
    <font>
      <b/>
      <i/>
      <sz val="11"/>
      <color theme="1"/>
      <name val="Arial"/>
      <family val="2"/>
    </font>
    <font>
      <b/>
      <sz val="10"/>
      <color theme="6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ck">
        <color indexed="32"/>
      </left>
      <right/>
      <top style="thick">
        <color indexed="32"/>
      </top>
      <bottom/>
      <diagonal/>
    </border>
    <border>
      <left style="thick">
        <color indexed="32"/>
      </left>
      <right/>
      <top/>
      <bottom/>
      <diagonal/>
    </border>
    <border>
      <left/>
      <right style="thick">
        <color indexed="32"/>
      </right>
      <top/>
      <bottom/>
      <diagonal/>
    </border>
    <border>
      <left style="thick">
        <color indexed="32"/>
      </left>
      <right/>
      <top/>
      <bottom style="thick">
        <color indexed="32"/>
      </bottom>
      <diagonal/>
    </border>
    <border>
      <left style="thin">
        <color indexed="32"/>
      </left>
      <right style="thin">
        <color indexed="32"/>
      </right>
      <top/>
      <bottom style="thick">
        <color indexed="32"/>
      </bottom>
      <diagonal/>
    </border>
    <border>
      <left/>
      <right style="thick">
        <color indexed="32"/>
      </right>
      <top/>
      <bottom style="thick">
        <color indexed="32"/>
      </bottom>
      <diagonal/>
    </border>
    <border>
      <left/>
      <right style="thin">
        <color indexed="32"/>
      </right>
      <top/>
      <bottom style="thick">
        <color indexed="32"/>
      </bottom>
      <diagonal/>
    </border>
    <border>
      <left style="thick">
        <color indexed="32"/>
      </left>
      <right style="thick">
        <color indexed="57"/>
      </right>
      <top style="thick">
        <color indexed="32"/>
      </top>
      <bottom/>
      <diagonal/>
    </border>
    <border>
      <left style="thick">
        <color indexed="57"/>
      </left>
      <right style="thick">
        <color indexed="57"/>
      </right>
      <top style="thick">
        <color indexed="32"/>
      </top>
      <bottom/>
      <diagonal/>
    </border>
    <border>
      <left style="thick">
        <color indexed="57"/>
      </left>
      <right style="thick">
        <color indexed="32"/>
      </right>
      <top style="thick">
        <color indexed="32"/>
      </top>
      <bottom/>
      <diagonal/>
    </border>
    <border>
      <left/>
      <right/>
      <top style="thick">
        <color indexed="32"/>
      </top>
      <bottom/>
      <diagonal/>
    </border>
    <border>
      <left/>
      <right style="thick">
        <color indexed="32"/>
      </right>
      <top style="thick">
        <color indexed="32"/>
      </top>
      <bottom/>
      <diagonal/>
    </border>
    <border>
      <left style="thick">
        <color indexed="32"/>
      </left>
      <right/>
      <top style="thick">
        <color rgb="FFFFFF00"/>
      </top>
      <bottom style="thick">
        <color rgb="FFFFFF00"/>
      </bottom>
      <diagonal/>
    </border>
    <border>
      <left style="thin">
        <color indexed="32"/>
      </left>
      <right style="thin">
        <color indexed="32"/>
      </right>
      <top style="thick">
        <color rgb="FFFFFF00"/>
      </top>
      <bottom style="thick">
        <color rgb="FFFFFF00"/>
      </bottom>
      <diagonal/>
    </border>
    <border>
      <left/>
      <right style="thick">
        <color indexed="32"/>
      </right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ck">
        <color indexed="32"/>
      </left>
      <right style="thin">
        <color indexed="32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/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4" fillId="0" borderId="0" xfId="2"/>
    <xf numFmtId="0" fontId="2" fillId="0" borderId="0" xfId="4"/>
    <xf numFmtId="0" fontId="11" fillId="2" borderId="0" xfId="4" applyFont="1" applyFill="1"/>
    <xf numFmtId="0" fontId="11" fillId="4" borderId="0" xfId="4" applyFont="1" applyFill="1"/>
    <xf numFmtId="0" fontId="13" fillId="0" borderId="0" xfId="4" applyFont="1"/>
    <xf numFmtId="0" fontId="4" fillId="0" borderId="0" xfId="2" applyFill="1"/>
    <xf numFmtId="0" fontId="2" fillId="6" borderId="0" xfId="4" applyFill="1"/>
    <xf numFmtId="0" fontId="1" fillId="3" borderId="0" xfId="4" applyFont="1" applyFill="1"/>
    <xf numFmtId="0" fontId="2" fillId="3" borderId="0" xfId="4" applyFill="1"/>
    <xf numFmtId="0" fontId="0" fillId="0" borderId="0" xfId="0" applyAlignment="1" applyProtection="1"/>
    <xf numFmtId="164" fontId="0" fillId="0" borderId="0" xfId="0" applyNumberFormat="1" applyAlignment="1" applyProtection="1"/>
    <xf numFmtId="0" fontId="0" fillId="0" borderId="0" xfId="0" applyProtection="1"/>
    <xf numFmtId="0" fontId="7" fillId="0" borderId="0" xfId="0" applyFont="1" applyProtection="1"/>
    <xf numFmtId="164" fontId="7" fillId="0" borderId="0" xfId="0" applyNumberFormat="1" applyFont="1" applyProtection="1"/>
    <xf numFmtId="0" fontId="7" fillId="0" borderId="0" xfId="0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9" fontId="0" fillId="6" borderId="0" xfId="3" applyFont="1" applyFill="1" applyProtection="1"/>
    <xf numFmtId="14" fontId="0" fillId="6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0" fontId="0" fillId="0" borderId="0" xfId="0" applyFill="1" applyProtection="1"/>
    <xf numFmtId="164" fontId="0" fillId="0" borderId="0" xfId="0" applyNumberFormat="1" applyProtection="1"/>
    <xf numFmtId="0" fontId="5" fillId="0" borderId="0" xfId="0" applyFont="1" applyProtection="1"/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7" fillId="0" borderId="2" xfId="0" applyFont="1" applyBorder="1" applyAlignment="1" applyProtection="1">
      <alignment vertical="center"/>
    </xf>
    <xf numFmtId="164" fontId="7" fillId="0" borderId="2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14" xfId="0" applyFont="1" applyBorder="1" applyProtection="1"/>
    <xf numFmtId="164" fontId="5" fillId="0" borderId="14" xfId="0" applyNumberFormat="1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5" fillId="0" borderId="15" xfId="0" applyFont="1" applyBorder="1" applyAlignment="1" applyProtection="1">
      <alignment horizontal="center" wrapText="1"/>
    </xf>
    <xf numFmtId="0" fontId="5" fillId="0" borderId="17" xfId="0" applyFont="1" applyBorder="1" applyAlignment="1" applyProtection="1">
      <alignment horizontal="center" wrapText="1"/>
    </xf>
    <xf numFmtId="17" fontId="8" fillId="0" borderId="3" xfId="0" applyNumberFormat="1" applyFont="1" applyFill="1" applyBorder="1" applyProtection="1"/>
    <xf numFmtId="164" fontId="8" fillId="3" borderId="3" xfId="0" applyNumberFormat="1" applyFont="1" applyFill="1" applyBorder="1" applyProtection="1"/>
    <xf numFmtId="43" fontId="8" fillId="3" borderId="18" xfId="0" applyNumberFormat="1" applyFont="1" applyFill="1" applyBorder="1" applyProtection="1"/>
    <xf numFmtId="43" fontId="8" fillId="0" borderId="1" xfId="0" applyNumberFormat="1" applyFont="1" applyFill="1" applyBorder="1" applyAlignment="1" applyProtection="1">
      <alignment horizontal="right"/>
    </xf>
    <xf numFmtId="43" fontId="5" fillId="0" borderId="1" xfId="1" applyNumberFormat="1" applyFill="1" applyBorder="1" applyAlignment="1" applyProtection="1">
      <alignment horizontal="right"/>
    </xf>
    <xf numFmtId="43" fontId="0" fillId="0" borderId="4" xfId="0" applyNumberFormat="1" applyFill="1" applyBorder="1" applyProtection="1"/>
    <xf numFmtId="43" fontId="8" fillId="3" borderId="0" xfId="0" applyNumberFormat="1" applyFont="1" applyFill="1" applyBorder="1" applyAlignment="1" applyProtection="1">
      <alignment horizontal="right"/>
    </xf>
    <xf numFmtId="43" fontId="8" fillId="0" borderId="1" xfId="1" applyNumberFormat="1" applyFont="1" applyFill="1" applyBorder="1" applyAlignment="1" applyProtection="1">
      <alignment horizontal="right"/>
    </xf>
    <xf numFmtId="0" fontId="8" fillId="0" borderId="0" xfId="0" applyFont="1" applyProtection="1"/>
    <xf numFmtId="43" fontId="8" fillId="0" borderId="3" xfId="0" applyNumberFormat="1" applyFont="1" applyFill="1" applyBorder="1" applyProtection="1"/>
    <xf numFmtId="43" fontId="8" fillId="0" borderId="0" xfId="0" applyNumberFormat="1" applyFont="1" applyFill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164" fontId="7" fillId="0" borderId="5" xfId="0" applyNumberFormat="1" applyFont="1" applyBorder="1" applyProtection="1"/>
    <xf numFmtId="43" fontId="0" fillId="0" borderId="6" xfId="0" applyNumberFormat="1" applyFill="1" applyBorder="1" applyAlignment="1" applyProtection="1">
      <alignment horizontal="right"/>
    </xf>
    <xf numFmtId="43" fontId="5" fillId="0" borderId="6" xfId="1" applyNumberFormat="1" applyFill="1" applyBorder="1" applyAlignment="1" applyProtection="1">
      <alignment horizontal="right"/>
    </xf>
    <xf numFmtId="43" fontId="0" fillId="0" borderId="7" xfId="0" applyNumberFormat="1" applyFill="1" applyBorder="1" applyProtection="1"/>
    <xf numFmtId="43" fontId="8" fillId="0" borderId="6" xfId="1" applyNumberFormat="1" applyFont="1" applyFill="1" applyBorder="1" applyAlignment="1" applyProtection="1">
      <alignment horizontal="right"/>
    </xf>
    <xf numFmtId="43" fontId="0" fillId="0" borderId="0" xfId="0" applyNumberFormat="1" applyFill="1" applyBorder="1" applyAlignment="1" applyProtection="1">
      <alignment horizontal="right"/>
    </xf>
    <xf numFmtId="43" fontId="5" fillId="0" borderId="0" xfId="1" applyNumberFormat="1" applyFill="1" applyBorder="1" applyAlignment="1" applyProtection="1">
      <alignment horizontal="right"/>
    </xf>
    <xf numFmtId="43" fontId="0" fillId="0" borderId="0" xfId="0" applyNumberFormat="1" applyFill="1" applyBorder="1" applyProtection="1"/>
    <xf numFmtId="43" fontId="8" fillId="0" borderId="0" xfId="1" applyNumberFormat="1" applyFont="1" applyFill="1" applyBorder="1" applyAlignment="1" applyProtection="1">
      <alignment horizontal="right"/>
    </xf>
    <xf numFmtId="0" fontId="7" fillId="0" borderId="17" xfId="0" applyFont="1" applyBorder="1" applyAlignment="1" applyProtection="1">
      <alignment horizontal="center"/>
    </xf>
    <xf numFmtId="164" fontId="7" fillId="0" borderId="17" xfId="0" applyNumberFormat="1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 wrapText="1"/>
    </xf>
    <xf numFmtId="0" fontId="0" fillId="0" borderId="17" xfId="0" applyBorder="1" applyAlignment="1" applyProtection="1">
      <alignment horizontal="center"/>
    </xf>
    <xf numFmtId="0" fontId="5" fillId="3" borderId="0" xfId="0" applyFont="1" applyFill="1" applyBorder="1" applyProtection="1"/>
    <xf numFmtId="164" fontId="0" fillId="3" borderId="0" xfId="0" applyNumberFormat="1" applyFill="1" applyProtection="1"/>
    <xf numFmtId="165" fontId="0" fillId="3" borderId="0" xfId="0" applyNumberFormat="1" applyFill="1" applyProtection="1"/>
    <xf numFmtId="0" fontId="0" fillId="3" borderId="0" xfId="0" applyFill="1" applyProtection="1"/>
    <xf numFmtId="0" fontId="5" fillId="0" borderId="0" xfId="0" applyFont="1" applyFill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right"/>
    </xf>
    <xf numFmtId="164" fontId="7" fillId="0" borderId="0" xfId="0" applyNumberFormat="1" applyFont="1" applyFill="1" applyBorder="1" applyProtection="1"/>
    <xf numFmtId="43" fontId="10" fillId="0" borderId="0" xfId="0" applyNumberFormat="1" applyFont="1" applyFill="1" applyBorder="1" applyProtection="1"/>
    <xf numFmtId="43" fontId="10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left" indent="1"/>
    </xf>
    <xf numFmtId="14" fontId="0" fillId="0" borderId="0" xfId="0" applyNumberFormat="1" applyFill="1" applyProtection="1"/>
    <xf numFmtId="0" fontId="0" fillId="0" borderId="0" xfId="0" applyFill="1" applyBorder="1" applyProtection="1"/>
    <xf numFmtId="165" fontId="0" fillId="0" borderId="0" xfId="0" applyNumberFormat="1" applyFill="1" applyProtection="1"/>
    <xf numFmtId="0" fontId="0" fillId="0" borderId="0" xfId="0" applyFill="1" applyAlignment="1" applyProtection="1"/>
    <xf numFmtId="43" fontId="0" fillId="0" borderId="8" xfId="0" applyNumberFormat="1" applyFill="1" applyBorder="1" applyAlignment="1" applyProtection="1">
      <alignment horizontal="right"/>
    </xf>
    <xf numFmtId="0" fontId="0" fillId="0" borderId="17" xfId="0" applyBorder="1" applyProtection="1"/>
    <xf numFmtId="0" fontId="5" fillId="3" borderId="0" xfId="0" applyFont="1" applyFill="1" applyProtection="1"/>
    <xf numFmtId="0" fontId="4" fillId="0" borderId="26" xfId="2" applyNumberFormat="1" applyFill="1" applyBorder="1"/>
    <xf numFmtId="0" fontId="4" fillId="0" borderId="27" xfId="2" applyFill="1" applyBorder="1"/>
    <xf numFmtId="0" fontId="4" fillId="0" borderId="28" xfId="2" applyFill="1" applyBorder="1"/>
    <xf numFmtId="0" fontId="4" fillId="0" borderId="29" xfId="2" applyFill="1" applyBorder="1"/>
    <xf numFmtId="0" fontId="4" fillId="0" borderId="30" xfId="2" applyFill="1" applyBorder="1"/>
    <xf numFmtId="0" fontId="4" fillId="0" borderId="31" xfId="2" applyFill="1" applyBorder="1"/>
    <xf numFmtId="43" fontId="15" fillId="0" borderId="25" xfId="0" applyNumberFormat="1" applyFont="1" applyFill="1" applyBorder="1" applyProtection="1"/>
    <xf numFmtId="43" fontId="15" fillId="0" borderId="25" xfId="0" applyNumberFormat="1" applyFont="1" applyFill="1" applyBorder="1"/>
    <xf numFmtId="0" fontId="5" fillId="0" borderId="19" xfId="0" applyFont="1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5" fillId="0" borderId="22" xfId="0" applyFont="1" applyFill="1" applyBorder="1" applyAlignment="1" applyProtection="1">
      <alignment horizontal="left" indent="1"/>
    </xf>
    <xf numFmtId="0" fontId="0" fillId="0" borderId="23" xfId="0" applyFill="1" applyBorder="1" applyProtection="1"/>
    <xf numFmtId="0" fontId="0" fillId="0" borderId="24" xfId="0" applyFill="1" applyBorder="1" applyProtection="1"/>
    <xf numFmtId="0" fontId="5" fillId="0" borderId="32" xfId="0" applyFont="1" applyFill="1" applyBorder="1" applyAlignment="1" applyProtection="1">
      <alignment horizontal="left" indent="1"/>
    </xf>
    <xf numFmtId="0" fontId="0" fillId="0" borderId="33" xfId="0" applyFill="1" applyBorder="1" applyProtection="1"/>
    <xf numFmtId="0" fontId="1" fillId="0" borderId="0" xfId="4" applyFont="1"/>
    <xf numFmtId="0" fontId="3" fillId="0" borderId="34" xfId="2" applyFont="1" applyFill="1" applyBorder="1"/>
    <xf numFmtId="0" fontId="3" fillId="0" borderId="35" xfId="2" applyFont="1" applyFill="1" applyBorder="1"/>
    <xf numFmtId="0" fontId="4" fillId="3" borderId="35" xfId="2" applyFill="1" applyBorder="1"/>
    <xf numFmtId="0" fontId="0" fillId="0" borderId="0" xfId="3" applyNumberFormat="1" applyFont="1" applyFill="1" applyProtection="1"/>
    <xf numFmtId="0" fontId="16" fillId="0" borderId="15" xfId="0" applyFont="1" applyBorder="1" applyAlignment="1" applyProtection="1">
      <alignment horizontal="center" wrapText="1"/>
    </xf>
    <xf numFmtId="0" fontId="16" fillId="0" borderId="16" xfId="0" applyFont="1" applyFill="1" applyBorder="1" applyAlignment="1" applyProtection="1">
      <alignment horizontal="center" wrapText="1"/>
    </xf>
    <xf numFmtId="0" fontId="12" fillId="5" borderId="0" xfId="4" applyNumberFormat="1" applyFont="1" applyFill="1" applyAlignment="1">
      <alignment horizontal="center"/>
    </xf>
    <xf numFmtId="0" fontId="14" fillId="0" borderId="19" xfId="4" applyFont="1" applyFill="1" applyBorder="1"/>
    <xf numFmtId="0" fontId="14" fillId="0" borderId="20" xfId="4" applyFont="1" applyFill="1" applyBorder="1"/>
    <xf numFmtId="0" fontId="14" fillId="0" borderId="21" xfId="4" applyFont="1" applyFill="1" applyBorder="1"/>
    <xf numFmtId="0" fontId="14" fillId="0" borderId="22" xfId="4" applyFont="1" applyFill="1" applyBorder="1"/>
    <xf numFmtId="0" fontId="14" fillId="0" borderId="23" xfId="4" applyFont="1" applyFill="1" applyBorder="1"/>
    <xf numFmtId="0" fontId="14" fillId="0" borderId="24" xfId="4" applyFont="1" applyFill="1" applyBorder="1"/>
    <xf numFmtId="0" fontId="6" fillId="0" borderId="9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5" fillId="6" borderId="0" xfId="0" applyFont="1" applyFill="1" applyAlignment="1" applyProtection="1">
      <alignment horizontal="left"/>
    </xf>
    <xf numFmtId="14" fontId="5" fillId="6" borderId="0" xfId="0" applyNumberFormat="1" applyFont="1" applyFill="1" applyAlignment="1" applyProtection="1">
      <alignment horizontal="left"/>
    </xf>
  </cellXfs>
  <cellStyles count="5">
    <cellStyle name="Currency" xfId="1" builtinId="4"/>
    <cellStyle name="Normal" xfId="0" builtinId="0"/>
    <cellStyle name="Normal 2" xfId="2"/>
    <cellStyle name="Normal 3" xfId="4"/>
    <cellStyle name="Percent" xfId="3" builtinId="5"/>
  </cellStyles>
  <dxfs count="23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19"/>
  <sheetViews>
    <sheetView tabSelected="1" workbookViewId="0">
      <selection sqref="A1:B1"/>
    </sheetView>
  </sheetViews>
  <sheetFormatPr defaultRowHeight="14.25" x14ac:dyDescent="0.2"/>
  <cols>
    <col min="1" max="1" width="17.42578125" style="2" bestFit="1" customWidth="1"/>
    <col min="2" max="2" width="20.85546875" style="2" customWidth="1"/>
    <col min="3" max="3" width="26.7109375" style="2" customWidth="1"/>
    <col min="4" max="4" width="16" style="2" bestFit="1" customWidth="1"/>
    <col min="5" max="16384" width="9.140625" style="2"/>
  </cols>
  <sheetData>
    <row r="1" spans="1:4" ht="18" x14ac:dyDescent="0.25">
      <c r="A1" s="101" t="s">
        <v>49</v>
      </c>
      <c r="B1" s="101"/>
    </row>
    <row r="2" spans="1:4" ht="15" thickBot="1" x14ac:dyDescent="0.25"/>
    <row r="3" spans="1:4" ht="15" thickTop="1" x14ac:dyDescent="0.2">
      <c r="A3" s="102" t="s">
        <v>63</v>
      </c>
      <c r="B3" s="103"/>
      <c r="C3" s="103"/>
      <c r="D3" s="104"/>
    </row>
    <row r="4" spans="1:4" ht="15" thickBot="1" x14ac:dyDescent="0.25">
      <c r="A4" s="105" t="s">
        <v>62</v>
      </c>
      <c r="B4" s="106"/>
      <c r="C4" s="106"/>
      <c r="D4" s="107"/>
    </row>
    <row r="5" spans="1:4" ht="15" thickTop="1" x14ac:dyDescent="0.2"/>
    <row r="6" spans="1:4" ht="15" x14ac:dyDescent="0.25">
      <c r="B6" s="3" t="s">
        <v>33</v>
      </c>
      <c r="C6" s="3" t="s">
        <v>37</v>
      </c>
      <c r="D6" s="3" t="s">
        <v>34</v>
      </c>
    </row>
    <row r="7" spans="1:4" ht="15" x14ac:dyDescent="0.25">
      <c r="A7" s="4" t="s">
        <v>32</v>
      </c>
      <c r="B7" s="5" t="s">
        <v>57</v>
      </c>
      <c r="C7" s="7" t="s">
        <v>41</v>
      </c>
      <c r="D7" s="7" t="s">
        <v>42</v>
      </c>
    </row>
    <row r="8" spans="1:4" x14ac:dyDescent="0.2">
      <c r="C8" s="7" t="s">
        <v>43</v>
      </c>
      <c r="D8" s="7" t="s">
        <v>44</v>
      </c>
    </row>
    <row r="9" spans="1:4" x14ac:dyDescent="0.2">
      <c r="C9" s="7" t="s">
        <v>45</v>
      </c>
    </row>
    <row r="10" spans="1:4" x14ac:dyDescent="0.2">
      <c r="C10" s="8" t="s">
        <v>59</v>
      </c>
    </row>
    <row r="11" spans="1:4" x14ac:dyDescent="0.2">
      <c r="B11" s="5" t="s">
        <v>50</v>
      </c>
      <c r="C11" s="9" t="s">
        <v>36</v>
      </c>
      <c r="D11" s="9"/>
    </row>
    <row r="13" spans="1:4" ht="15" x14ac:dyDescent="0.25">
      <c r="A13" s="4" t="s">
        <v>35</v>
      </c>
      <c r="B13" s="5" t="s">
        <v>57</v>
      </c>
      <c r="C13" s="9" t="s">
        <v>46</v>
      </c>
    </row>
    <row r="14" spans="1:4" x14ac:dyDescent="0.2">
      <c r="C14" s="9" t="s">
        <v>47</v>
      </c>
    </row>
    <row r="15" spans="1:4" x14ac:dyDescent="0.2">
      <c r="C15" s="9" t="s">
        <v>48</v>
      </c>
    </row>
    <row r="17" spans="1:4" ht="15" x14ac:dyDescent="0.25">
      <c r="A17" s="4" t="s">
        <v>39</v>
      </c>
      <c r="B17" s="94" t="s">
        <v>64</v>
      </c>
    </row>
    <row r="18" spans="1:4" x14ac:dyDescent="0.2">
      <c r="B18" s="2" t="s">
        <v>40</v>
      </c>
      <c r="C18" s="9" t="s">
        <v>25</v>
      </c>
      <c r="D18" s="9"/>
    </row>
    <row r="19" spans="1:4" x14ac:dyDescent="0.2">
      <c r="C19" s="9" t="s">
        <v>26</v>
      </c>
      <c r="D19" s="9"/>
    </row>
  </sheetData>
  <mergeCells count="3">
    <mergeCell ref="A1:B1"/>
    <mergeCell ref="A3:D3"/>
    <mergeCell ref="A4:D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D2" sqref="D2:G2"/>
    </sheetView>
  </sheetViews>
  <sheetFormatPr defaultRowHeight="12.75" x14ac:dyDescent="0.2"/>
  <cols>
    <col min="1" max="1" width="15.7109375" style="12" customWidth="1"/>
    <col min="2" max="2" width="10.140625" style="21" bestFit="1" customWidth="1"/>
    <col min="3" max="3" width="13.5703125" style="12" customWidth="1"/>
    <col min="4" max="4" width="9.85546875" style="12" customWidth="1"/>
    <col min="5" max="5" width="9.5703125" style="12" customWidth="1"/>
    <col min="6" max="6" width="12.7109375" style="12" customWidth="1"/>
    <col min="7" max="7" width="9.5703125" style="12" customWidth="1"/>
    <col min="8" max="8" width="10.7109375" style="12" customWidth="1"/>
    <col min="9" max="9" width="13.5703125" style="12" customWidth="1"/>
    <col min="10" max="10" width="9.85546875" style="12" customWidth="1"/>
    <col min="11" max="12" width="9.140625" style="12"/>
    <col min="13" max="13" width="9.5703125" style="12" customWidth="1"/>
    <col min="14" max="16384" width="9.140625" style="12"/>
  </cols>
  <sheetData>
    <row r="1" spans="1:13" x14ac:dyDescent="0.2">
      <c r="A1" s="10"/>
      <c r="B1" s="11"/>
      <c r="C1" s="10"/>
    </row>
    <row r="2" spans="1:13" x14ac:dyDescent="0.2">
      <c r="A2" s="13" t="s">
        <v>5</v>
      </c>
      <c r="B2" s="14"/>
      <c r="D2" s="114"/>
      <c r="E2" s="114"/>
      <c r="F2" s="114"/>
      <c r="G2" s="114"/>
      <c r="I2" s="13" t="s">
        <v>18</v>
      </c>
      <c r="K2" s="74" t="str">
        <f>TEXT(DATE(YEAR(B15),MONTH(B15),1),"m/d/yy")&amp;" - "&amp;TEXT(B26,"m/d/yy")</f>
        <v>7/1/11 - 6/30/12</v>
      </c>
      <c r="L2" s="74"/>
    </row>
    <row r="3" spans="1:13" x14ac:dyDescent="0.2">
      <c r="A3" s="15" t="s">
        <v>6</v>
      </c>
      <c r="B3" s="16"/>
      <c r="D3" s="115"/>
      <c r="E3" s="115"/>
      <c r="F3" s="115"/>
      <c r="G3" s="115"/>
      <c r="I3" s="13" t="s">
        <v>19</v>
      </c>
      <c r="K3" s="17">
        <v>1</v>
      </c>
    </row>
    <row r="4" spans="1:13" x14ac:dyDescent="0.2">
      <c r="A4" s="13" t="s">
        <v>16</v>
      </c>
      <c r="B4" s="14"/>
      <c r="D4" s="18"/>
      <c r="E4" s="19"/>
      <c r="F4" s="20"/>
      <c r="G4" s="20"/>
      <c r="I4" s="13" t="s">
        <v>23</v>
      </c>
      <c r="K4" s="20">
        <v>7.5</v>
      </c>
    </row>
    <row r="5" spans="1:13" x14ac:dyDescent="0.2">
      <c r="F5" s="22"/>
    </row>
    <row r="6" spans="1:13" x14ac:dyDescent="0.2">
      <c r="A6" s="13" t="s">
        <v>17</v>
      </c>
      <c r="D6" s="20">
        <f ca="1">IF(D4="",0,DATEDIF(D4,TODAY(),"Y"))</f>
        <v>0</v>
      </c>
      <c r="I6" s="23" t="s">
        <v>65</v>
      </c>
      <c r="J6" s="23" t="s">
        <v>51</v>
      </c>
      <c r="K6" s="23" t="s">
        <v>27</v>
      </c>
      <c r="M6" s="23" t="s">
        <v>31</v>
      </c>
    </row>
    <row r="7" spans="1:13" hidden="1" x14ac:dyDescent="0.2">
      <c r="A7" s="13" t="s">
        <v>0</v>
      </c>
      <c r="B7" s="14"/>
      <c r="H7" s="24"/>
      <c r="I7" s="13" t="s">
        <v>13</v>
      </c>
    </row>
    <row r="8" spans="1:13" x14ac:dyDescent="0.2">
      <c r="A8" s="13" t="s">
        <v>11</v>
      </c>
      <c r="D8" s="20">
        <f ca="1">VLOOKUP(D6,accumulation,2,TRUE)</f>
        <v>25</v>
      </c>
      <c r="E8" s="25" t="str">
        <f ca="1">$K$4*D8&amp;" hrs. ("&amp;$K$4&amp;" hr work day)"</f>
        <v>187.5 hrs. (7.5 hr work day)</v>
      </c>
      <c r="F8" s="22"/>
      <c r="H8" s="24"/>
      <c r="I8" s="13" t="s">
        <v>14</v>
      </c>
      <c r="J8" s="26">
        <f>$M$8/12</f>
        <v>1.8333333333333333</v>
      </c>
      <c r="K8" s="26">
        <f>J8*$K$4</f>
        <v>13.75</v>
      </c>
      <c r="M8" s="12">
        <v>22</v>
      </c>
    </row>
    <row r="9" spans="1:13" x14ac:dyDescent="0.2">
      <c r="A9" s="13" t="s">
        <v>12</v>
      </c>
      <c r="B9" s="14"/>
      <c r="D9" s="12">
        <v>120</v>
      </c>
      <c r="E9" s="25" t="str">
        <f>$K$4*D9&amp;" hrs. ("&amp;$K$4&amp;" hr work day)"</f>
        <v>900 hrs. (7.5 hr work day)</v>
      </c>
      <c r="F9" s="22"/>
      <c r="H9" s="24"/>
      <c r="I9" s="13" t="s">
        <v>15</v>
      </c>
      <c r="J9" s="26">
        <f>$M$9/12</f>
        <v>1.5</v>
      </c>
      <c r="K9" s="26">
        <f>J9*$K$4</f>
        <v>11.25</v>
      </c>
      <c r="M9" s="12">
        <v>18</v>
      </c>
    </row>
    <row r="10" spans="1:13" hidden="1" x14ac:dyDescent="0.2">
      <c r="A10" s="13" t="s">
        <v>1</v>
      </c>
      <c r="B10" s="14"/>
      <c r="D10" s="10"/>
      <c r="H10" s="24"/>
      <c r="I10" s="24"/>
    </row>
    <row r="11" spans="1:13" hidden="1" x14ac:dyDescent="0.2">
      <c r="A11" s="13" t="s">
        <v>2</v>
      </c>
      <c r="B11" s="14"/>
      <c r="D11" s="10"/>
      <c r="H11" s="24"/>
      <c r="I11" s="24"/>
    </row>
    <row r="12" spans="1:13" ht="13.5" thickBot="1" x14ac:dyDescent="0.25">
      <c r="A12" s="13"/>
      <c r="B12" s="14"/>
      <c r="D12" s="24"/>
      <c r="H12" s="24"/>
      <c r="I12" s="24"/>
    </row>
    <row r="13" spans="1:13" s="29" customFormat="1" ht="18" customHeight="1" thickTop="1" thickBot="1" x14ac:dyDescent="0.25">
      <c r="A13" s="27"/>
      <c r="B13" s="28"/>
      <c r="C13" s="108" t="s">
        <v>3</v>
      </c>
      <c r="D13" s="109"/>
      <c r="E13" s="109"/>
      <c r="F13" s="109"/>
      <c r="G13" s="109"/>
      <c r="H13" s="110"/>
      <c r="I13" s="111" t="s">
        <v>4</v>
      </c>
      <c r="J13" s="112"/>
      <c r="K13" s="112"/>
      <c r="L13" s="112"/>
      <c r="M13" s="113"/>
    </row>
    <row r="14" spans="1:13" ht="69" customHeight="1" thickTop="1" thickBot="1" x14ac:dyDescent="0.25">
      <c r="A14" s="30"/>
      <c r="B14" s="32" t="s">
        <v>53</v>
      </c>
      <c r="C14" s="32" t="s">
        <v>54</v>
      </c>
      <c r="D14" s="33" t="s">
        <v>7</v>
      </c>
      <c r="E14" s="33" t="s">
        <v>8</v>
      </c>
      <c r="F14" s="99" t="str">
        <f>"Max Accumulation in Hours based on "&amp;$K$3*$K$4&amp;" hour Day"</f>
        <v>Max Accumulation in Hours based on 7.5 hour Day</v>
      </c>
      <c r="G14" s="34" t="s">
        <v>55</v>
      </c>
      <c r="H14" s="100" t="str">
        <f>"End of Month Balance in "&amp;$K$3*$K$4&amp;" hour Days"</f>
        <v>End of Month Balance in 7.5 hour Days</v>
      </c>
      <c r="I14" s="35" t="s">
        <v>54</v>
      </c>
      <c r="J14" s="33" t="s">
        <v>7</v>
      </c>
      <c r="K14" s="33" t="s">
        <v>8</v>
      </c>
      <c r="L14" s="34" t="s">
        <v>55</v>
      </c>
      <c r="M14" s="100" t="str">
        <f>"End of Month Balance in "&amp;$K$3*$K$4&amp;" hour Days"</f>
        <v>End of Month Balance in 7.5 hour Days</v>
      </c>
    </row>
    <row r="15" spans="1:13" s="44" customFormat="1" ht="13.5" thickTop="1" x14ac:dyDescent="0.2">
      <c r="A15" s="36" t="str">
        <f>UPPER(TEXT(B15,"mmmm")&amp;" '"&amp;TEXT(B15,"yy"))</f>
        <v>JULY '11</v>
      </c>
      <c r="B15" s="37">
        <v>40755</v>
      </c>
      <c r="C15" s="38"/>
      <c r="D15" s="39">
        <f>$K$3*$K$8</f>
        <v>13.75</v>
      </c>
      <c r="E15" s="39">
        <f t="shared" ref="E15:E26" si="0">SUMPRODUCT(($A$31:$A$100="vacation")*(MONTH($B$31:$B$100)=MONTH(B15))*$E$31:$E$100)</f>
        <v>0</v>
      </c>
      <c r="F15" s="39">
        <f t="shared" ref="F15:F26" si="1">$K$3*$K$4*VLOOKUP(DATEDIF($D$4,B15,"Y"),accumulation,2,TRUE)</f>
        <v>300</v>
      </c>
      <c r="G15" s="40">
        <f>MIN(F15,(C15+D15-E15))</f>
        <v>13.75</v>
      </c>
      <c r="H15" s="41">
        <f>IF(G15=0,0,(G15/($K$3*$K$4)))</f>
        <v>1.8333333333333333</v>
      </c>
      <c r="I15" s="42"/>
      <c r="J15" s="39">
        <f>$K$3*$K$9</f>
        <v>11.25</v>
      </c>
      <c r="K15" s="39">
        <f t="shared" ref="K15:K26" si="2">SUMPRODUCT(($A$31:$A$100="sick leave")*(MONTH($B$31:$B$100)=MONTH(B15))*$E$31:$E$100)</f>
        <v>0</v>
      </c>
      <c r="L15" s="43">
        <f>MIN($K$3*$K$4*$D$9,(I15+J15-K15))</f>
        <v>11.25</v>
      </c>
      <c r="M15" s="41">
        <f>IF(L15=0,0,(L15/($K$3*$K$4)))</f>
        <v>1.5</v>
      </c>
    </row>
    <row r="16" spans="1:13" x14ac:dyDescent="0.2">
      <c r="A16" s="36" t="str">
        <f t="shared" ref="A16:A26" si="3">UPPER(TEXT(B16,"mmmm")&amp;" '"&amp;TEXT(B16,"yy"))</f>
        <v>AUGUST '11</v>
      </c>
      <c r="B16" s="37">
        <v>40786</v>
      </c>
      <c r="C16" s="45">
        <f t="shared" ref="C16:C21" si="4">G15</f>
        <v>13.75</v>
      </c>
      <c r="D16" s="39">
        <f t="shared" ref="D16:D26" si="5">$K$3*$K$8</f>
        <v>13.75</v>
      </c>
      <c r="E16" s="39">
        <f t="shared" si="0"/>
        <v>0</v>
      </c>
      <c r="F16" s="39">
        <f t="shared" si="1"/>
        <v>300</v>
      </c>
      <c r="G16" s="40">
        <f t="shared" ref="G16:G26" si="6">MIN(F16,(C16+D16-E16))</f>
        <v>27.5</v>
      </c>
      <c r="H16" s="41">
        <f t="shared" ref="H16:H26" si="7">IF(G16=0,0,(G16/($K$3*$K$4)))</f>
        <v>3.6666666666666665</v>
      </c>
      <c r="I16" s="46">
        <f t="shared" ref="I16:I21" si="8">L15</f>
        <v>11.25</v>
      </c>
      <c r="J16" s="39">
        <f t="shared" ref="J16:J26" si="9">$K$3*$K$9</f>
        <v>11.25</v>
      </c>
      <c r="K16" s="39">
        <f t="shared" si="2"/>
        <v>0</v>
      </c>
      <c r="L16" s="43">
        <f t="shared" ref="L16:L26" si="10">MIN($K$3*$K$4*$D$9,(I16+J16-K16))</f>
        <v>22.5</v>
      </c>
      <c r="M16" s="41">
        <f t="shared" ref="M16:M26" si="11">IF(L16=0,0,(L16/($K$3*$K$4)))</f>
        <v>3</v>
      </c>
    </row>
    <row r="17" spans="1:13" x14ac:dyDescent="0.2">
      <c r="A17" s="36" t="str">
        <f t="shared" si="3"/>
        <v>SEPTEMBER '11</v>
      </c>
      <c r="B17" s="37">
        <v>40816</v>
      </c>
      <c r="C17" s="45">
        <f t="shared" si="4"/>
        <v>27.5</v>
      </c>
      <c r="D17" s="39">
        <f t="shared" si="5"/>
        <v>13.75</v>
      </c>
      <c r="E17" s="39">
        <f t="shared" si="0"/>
        <v>0</v>
      </c>
      <c r="F17" s="39">
        <f t="shared" si="1"/>
        <v>300</v>
      </c>
      <c r="G17" s="40">
        <f t="shared" si="6"/>
        <v>41.25</v>
      </c>
      <c r="H17" s="41">
        <f t="shared" si="7"/>
        <v>5.5</v>
      </c>
      <c r="I17" s="46">
        <f t="shared" si="8"/>
        <v>22.5</v>
      </c>
      <c r="J17" s="39">
        <f t="shared" si="9"/>
        <v>11.25</v>
      </c>
      <c r="K17" s="39">
        <f t="shared" si="2"/>
        <v>0</v>
      </c>
      <c r="L17" s="43">
        <f t="shared" si="10"/>
        <v>33.75</v>
      </c>
      <c r="M17" s="41">
        <f t="shared" si="11"/>
        <v>4.5</v>
      </c>
    </row>
    <row r="18" spans="1:13" x14ac:dyDescent="0.2">
      <c r="A18" s="36" t="str">
        <f t="shared" si="3"/>
        <v>OCTOBER '11</v>
      </c>
      <c r="B18" s="37">
        <v>40847</v>
      </c>
      <c r="C18" s="45">
        <f t="shared" si="4"/>
        <v>41.25</v>
      </c>
      <c r="D18" s="39">
        <f t="shared" si="5"/>
        <v>13.75</v>
      </c>
      <c r="E18" s="39">
        <f t="shared" si="0"/>
        <v>0</v>
      </c>
      <c r="F18" s="39">
        <f t="shared" si="1"/>
        <v>300</v>
      </c>
      <c r="G18" s="40">
        <f t="shared" si="6"/>
        <v>55</v>
      </c>
      <c r="H18" s="41">
        <f t="shared" si="7"/>
        <v>7.333333333333333</v>
      </c>
      <c r="I18" s="46">
        <f t="shared" si="8"/>
        <v>33.75</v>
      </c>
      <c r="J18" s="39">
        <f t="shared" si="9"/>
        <v>11.25</v>
      </c>
      <c r="K18" s="39">
        <f t="shared" si="2"/>
        <v>0</v>
      </c>
      <c r="L18" s="43">
        <f t="shared" si="10"/>
        <v>45</v>
      </c>
      <c r="M18" s="41">
        <f t="shared" si="11"/>
        <v>6</v>
      </c>
    </row>
    <row r="19" spans="1:13" x14ac:dyDescent="0.2">
      <c r="A19" s="36" t="str">
        <f t="shared" si="3"/>
        <v>NOVEMBER '11</v>
      </c>
      <c r="B19" s="37">
        <v>40877</v>
      </c>
      <c r="C19" s="45">
        <f t="shared" si="4"/>
        <v>55</v>
      </c>
      <c r="D19" s="39">
        <f t="shared" si="5"/>
        <v>13.75</v>
      </c>
      <c r="E19" s="39">
        <f t="shared" si="0"/>
        <v>0</v>
      </c>
      <c r="F19" s="39">
        <f t="shared" si="1"/>
        <v>300</v>
      </c>
      <c r="G19" s="40">
        <f t="shared" si="6"/>
        <v>68.75</v>
      </c>
      <c r="H19" s="41">
        <f t="shared" si="7"/>
        <v>9.1666666666666661</v>
      </c>
      <c r="I19" s="46">
        <f t="shared" si="8"/>
        <v>45</v>
      </c>
      <c r="J19" s="39">
        <f t="shared" si="9"/>
        <v>11.25</v>
      </c>
      <c r="K19" s="39">
        <f t="shared" si="2"/>
        <v>0</v>
      </c>
      <c r="L19" s="43">
        <f t="shared" si="10"/>
        <v>56.25</v>
      </c>
      <c r="M19" s="41">
        <f t="shared" si="11"/>
        <v>7.5</v>
      </c>
    </row>
    <row r="20" spans="1:13" x14ac:dyDescent="0.2">
      <c r="A20" s="36" t="str">
        <f t="shared" si="3"/>
        <v>DECEMBER '11</v>
      </c>
      <c r="B20" s="37">
        <v>40908</v>
      </c>
      <c r="C20" s="45">
        <f t="shared" si="4"/>
        <v>68.75</v>
      </c>
      <c r="D20" s="39">
        <f t="shared" si="5"/>
        <v>13.75</v>
      </c>
      <c r="E20" s="39">
        <f t="shared" si="0"/>
        <v>0</v>
      </c>
      <c r="F20" s="39">
        <f t="shared" si="1"/>
        <v>300</v>
      </c>
      <c r="G20" s="40">
        <f t="shared" si="6"/>
        <v>82.5</v>
      </c>
      <c r="H20" s="41">
        <f t="shared" si="7"/>
        <v>11</v>
      </c>
      <c r="I20" s="46">
        <f t="shared" si="8"/>
        <v>56.25</v>
      </c>
      <c r="J20" s="39">
        <f t="shared" si="9"/>
        <v>11.25</v>
      </c>
      <c r="K20" s="39">
        <f t="shared" si="2"/>
        <v>0</v>
      </c>
      <c r="L20" s="43">
        <f t="shared" si="10"/>
        <v>67.5</v>
      </c>
      <c r="M20" s="41">
        <f t="shared" si="11"/>
        <v>9</v>
      </c>
    </row>
    <row r="21" spans="1:13" x14ac:dyDescent="0.2">
      <c r="A21" s="36" t="str">
        <f t="shared" si="3"/>
        <v>JANUARY '12</v>
      </c>
      <c r="B21" s="37">
        <v>40939</v>
      </c>
      <c r="C21" s="45">
        <f t="shared" si="4"/>
        <v>82.5</v>
      </c>
      <c r="D21" s="39">
        <f t="shared" si="5"/>
        <v>13.75</v>
      </c>
      <c r="E21" s="39">
        <f t="shared" si="0"/>
        <v>0</v>
      </c>
      <c r="F21" s="39">
        <f t="shared" si="1"/>
        <v>300</v>
      </c>
      <c r="G21" s="40">
        <f t="shared" si="6"/>
        <v>96.25</v>
      </c>
      <c r="H21" s="41">
        <f t="shared" si="7"/>
        <v>12.833333333333334</v>
      </c>
      <c r="I21" s="46">
        <f t="shared" si="8"/>
        <v>67.5</v>
      </c>
      <c r="J21" s="39">
        <f t="shared" si="9"/>
        <v>11.25</v>
      </c>
      <c r="K21" s="39">
        <f t="shared" si="2"/>
        <v>0</v>
      </c>
      <c r="L21" s="43">
        <f t="shared" si="10"/>
        <v>78.75</v>
      </c>
      <c r="M21" s="41">
        <f t="shared" si="11"/>
        <v>10.5</v>
      </c>
    </row>
    <row r="22" spans="1:13" x14ac:dyDescent="0.2">
      <c r="A22" s="36" t="str">
        <f t="shared" si="3"/>
        <v>FEBRUARY '12</v>
      </c>
      <c r="B22" s="37">
        <v>40968</v>
      </c>
      <c r="C22" s="45">
        <f t="shared" ref="C22:C26" si="12">G21</f>
        <v>96.25</v>
      </c>
      <c r="D22" s="39">
        <f t="shared" si="5"/>
        <v>13.75</v>
      </c>
      <c r="E22" s="39">
        <f t="shared" si="0"/>
        <v>0</v>
      </c>
      <c r="F22" s="39">
        <f t="shared" si="1"/>
        <v>300</v>
      </c>
      <c r="G22" s="40">
        <f t="shared" si="6"/>
        <v>110</v>
      </c>
      <c r="H22" s="41">
        <f t="shared" si="7"/>
        <v>14.666666666666666</v>
      </c>
      <c r="I22" s="46">
        <f t="shared" ref="I22:I27" si="13">L21</f>
        <v>78.75</v>
      </c>
      <c r="J22" s="39">
        <f t="shared" si="9"/>
        <v>11.25</v>
      </c>
      <c r="K22" s="39">
        <f t="shared" si="2"/>
        <v>0</v>
      </c>
      <c r="L22" s="43">
        <f t="shared" si="10"/>
        <v>90</v>
      </c>
      <c r="M22" s="41">
        <f t="shared" si="11"/>
        <v>12</v>
      </c>
    </row>
    <row r="23" spans="1:13" x14ac:dyDescent="0.2">
      <c r="A23" s="36" t="str">
        <f t="shared" si="3"/>
        <v>MARCH '12</v>
      </c>
      <c r="B23" s="37">
        <v>40999</v>
      </c>
      <c r="C23" s="45">
        <f t="shared" si="12"/>
        <v>110</v>
      </c>
      <c r="D23" s="39">
        <f t="shared" si="5"/>
        <v>13.75</v>
      </c>
      <c r="E23" s="39">
        <f t="shared" si="0"/>
        <v>0</v>
      </c>
      <c r="F23" s="39">
        <f t="shared" si="1"/>
        <v>300</v>
      </c>
      <c r="G23" s="40">
        <f t="shared" si="6"/>
        <v>123.75</v>
      </c>
      <c r="H23" s="41">
        <f t="shared" si="7"/>
        <v>16.5</v>
      </c>
      <c r="I23" s="46">
        <f t="shared" si="13"/>
        <v>90</v>
      </c>
      <c r="J23" s="39">
        <f t="shared" si="9"/>
        <v>11.25</v>
      </c>
      <c r="K23" s="39">
        <f t="shared" si="2"/>
        <v>0</v>
      </c>
      <c r="L23" s="43">
        <f t="shared" si="10"/>
        <v>101.25</v>
      </c>
      <c r="M23" s="41">
        <f t="shared" si="11"/>
        <v>13.5</v>
      </c>
    </row>
    <row r="24" spans="1:13" x14ac:dyDescent="0.2">
      <c r="A24" s="36" t="str">
        <f t="shared" si="3"/>
        <v>APRIL '12</v>
      </c>
      <c r="B24" s="37">
        <v>41029</v>
      </c>
      <c r="C24" s="45">
        <f t="shared" si="12"/>
        <v>123.75</v>
      </c>
      <c r="D24" s="39">
        <f t="shared" si="5"/>
        <v>13.75</v>
      </c>
      <c r="E24" s="39">
        <f t="shared" si="0"/>
        <v>0</v>
      </c>
      <c r="F24" s="39">
        <f t="shared" si="1"/>
        <v>300</v>
      </c>
      <c r="G24" s="40">
        <f t="shared" si="6"/>
        <v>137.5</v>
      </c>
      <c r="H24" s="41">
        <f t="shared" si="7"/>
        <v>18.333333333333332</v>
      </c>
      <c r="I24" s="46">
        <f t="shared" si="13"/>
        <v>101.25</v>
      </c>
      <c r="J24" s="39">
        <f t="shared" si="9"/>
        <v>11.25</v>
      </c>
      <c r="K24" s="39">
        <f t="shared" si="2"/>
        <v>0</v>
      </c>
      <c r="L24" s="43">
        <f t="shared" si="10"/>
        <v>112.5</v>
      </c>
      <c r="M24" s="41">
        <f t="shared" si="11"/>
        <v>15</v>
      </c>
    </row>
    <row r="25" spans="1:13" x14ac:dyDescent="0.2">
      <c r="A25" s="36" t="str">
        <f t="shared" si="3"/>
        <v>MAY '12</v>
      </c>
      <c r="B25" s="37">
        <v>41060</v>
      </c>
      <c r="C25" s="45">
        <f t="shared" si="12"/>
        <v>137.5</v>
      </c>
      <c r="D25" s="39">
        <f t="shared" si="5"/>
        <v>13.75</v>
      </c>
      <c r="E25" s="39">
        <f t="shared" si="0"/>
        <v>0</v>
      </c>
      <c r="F25" s="39">
        <f t="shared" si="1"/>
        <v>300</v>
      </c>
      <c r="G25" s="40">
        <f t="shared" si="6"/>
        <v>151.25</v>
      </c>
      <c r="H25" s="41">
        <f t="shared" si="7"/>
        <v>20.166666666666668</v>
      </c>
      <c r="I25" s="46">
        <f t="shared" si="13"/>
        <v>112.5</v>
      </c>
      <c r="J25" s="39">
        <f t="shared" si="9"/>
        <v>11.25</v>
      </c>
      <c r="K25" s="39">
        <f t="shared" si="2"/>
        <v>0</v>
      </c>
      <c r="L25" s="43">
        <f t="shared" si="10"/>
        <v>123.75</v>
      </c>
      <c r="M25" s="41">
        <f t="shared" si="11"/>
        <v>16.5</v>
      </c>
    </row>
    <row r="26" spans="1:13" s="44" customFormat="1" ht="13.5" thickBot="1" x14ac:dyDescent="0.25">
      <c r="A26" s="36" t="str">
        <f t="shared" si="3"/>
        <v>JUNE '12</v>
      </c>
      <c r="B26" s="37">
        <v>41090</v>
      </c>
      <c r="C26" s="45">
        <f t="shared" si="12"/>
        <v>151.25</v>
      </c>
      <c r="D26" s="39">
        <f t="shared" si="5"/>
        <v>13.75</v>
      </c>
      <c r="E26" s="39">
        <f t="shared" si="0"/>
        <v>0</v>
      </c>
      <c r="F26" s="39">
        <f t="shared" si="1"/>
        <v>300</v>
      </c>
      <c r="G26" s="40">
        <f t="shared" si="6"/>
        <v>165</v>
      </c>
      <c r="H26" s="41">
        <f t="shared" si="7"/>
        <v>22</v>
      </c>
      <c r="I26" s="46">
        <f t="shared" si="13"/>
        <v>123.75</v>
      </c>
      <c r="J26" s="39">
        <f t="shared" si="9"/>
        <v>11.25</v>
      </c>
      <c r="K26" s="39">
        <f t="shared" si="2"/>
        <v>0</v>
      </c>
      <c r="L26" s="43">
        <f t="shared" si="10"/>
        <v>135</v>
      </c>
      <c r="M26" s="41">
        <f t="shared" si="11"/>
        <v>18</v>
      </c>
    </row>
    <row r="27" spans="1:13" ht="14.25" thickTop="1" thickBot="1" x14ac:dyDescent="0.25">
      <c r="A27" s="47" t="s">
        <v>20</v>
      </c>
      <c r="B27" s="48"/>
      <c r="C27" s="84">
        <f>G26</f>
        <v>165</v>
      </c>
      <c r="D27" s="75"/>
      <c r="E27" s="49"/>
      <c r="F27" s="49"/>
      <c r="G27" s="50"/>
      <c r="H27" s="51"/>
      <c r="I27" s="84">
        <f t="shared" si="13"/>
        <v>135</v>
      </c>
      <c r="J27" s="49"/>
      <c r="K27" s="49"/>
      <c r="L27" s="52"/>
      <c r="M27" s="51"/>
    </row>
    <row r="28" spans="1:13" ht="13.5" thickTop="1" x14ac:dyDescent="0.2"/>
    <row r="29" spans="1:13" ht="13.5" thickBot="1" x14ac:dyDescent="0.25">
      <c r="A29" s="12">
        <f>D2</f>
        <v>0</v>
      </c>
    </row>
    <row r="30" spans="1:13" ht="27" thickTop="1" thickBot="1" x14ac:dyDescent="0.25">
      <c r="A30" s="57" t="s">
        <v>38</v>
      </c>
      <c r="B30" s="58" t="s">
        <v>52</v>
      </c>
      <c r="C30" s="57" t="s">
        <v>27</v>
      </c>
      <c r="D30" s="57" t="s">
        <v>51</v>
      </c>
      <c r="E30" s="59" t="s">
        <v>56</v>
      </c>
      <c r="F30" s="59" t="s">
        <v>58</v>
      </c>
      <c r="G30" s="76"/>
      <c r="H30" s="76"/>
    </row>
    <row r="31" spans="1:13" ht="13.5" thickTop="1" x14ac:dyDescent="0.2">
      <c r="A31" s="61"/>
      <c r="B31" s="62"/>
      <c r="C31" s="63"/>
      <c r="D31" s="63"/>
      <c r="E31" s="73">
        <f>C31+(D31*$K$4)</f>
        <v>0</v>
      </c>
      <c r="F31" s="77"/>
      <c r="G31" s="64"/>
      <c r="H31" s="64"/>
      <c r="J31" s="86" t="s">
        <v>21</v>
      </c>
      <c r="K31" s="87"/>
      <c r="L31" s="87"/>
      <c r="M31" s="88"/>
    </row>
    <row r="32" spans="1:13" ht="13.5" thickBot="1" x14ac:dyDescent="0.25">
      <c r="A32" s="61"/>
      <c r="B32" s="62"/>
      <c r="C32" s="63"/>
      <c r="D32" s="63"/>
      <c r="E32" s="73">
        <f t="shared" ref="E32:E95" si="14">C32+(D32*$K$4)</f>
        <v>0</v>
      </c>
      <c r="F32" s="77"/>
      <c r="G32" s="64"/>
      <c r="H32" s="64"/>
      <c r="J32" s="89" t="s">
        <v>22</v>
      </c>
      <c r="K32" s="90"/>
      <c r="L32" s="90"/>
      <c r="M32" s="91"/>
    </row>
    <row r="33" spans="1:10" ht="13.5" thickTop="1" x14ac:dyDescent="0.2">
      <c r="A33" s="61"/>
      <c r="B33" s="62"/>
      <c r="C33" s="63"/>
      <c r="D33" s="63"/>
      <c r="E33" s="73">
        <f t="shared" si="14"/>
        <v>0</v>
      </c>
      <c r="F33" s="64"/>
      <c r="G33" s="64"/>
      <c r="H33" s="64"/>
      <c r="J33" s="65"/>
    </row>
    <row r="34" spans="1:10" x14ac:dyDescent="0.2">
      <c r="A34" s="61"/>
      <c r="B34" s="62"/>
      <c r="C34" s="63"/>
      <c r="D34" s="63"/>
      <c r="E34" s="73">
        <f t="shared" si="14"/>
        <v>0</v>
      </c>
      <c r="F34" s="64"/>
      <c r="G34" s="64"/>
      <c r="H34" s="64"/>
    </row>
    <row r="35" spans="1:10" x14ac:dyDescent="0.2">
      <c r="A35" s="61"/>
      <c r="B35" s="62"/>
      <c r="C35" s="63"/>
      <c r="D35" s="63"/>
      <c r="E35" s="73">
        <f t="shared" si="14"/>
        <v>0</v>
      </c>
      <c r="F35" s="64"/>
      <c r="G35" s="64"/>
      <c r="H35" s="64"/>
    </row>
    <row r="36" spans="1:10" x14ac:dyDescent="0.2">
      <c r="A36" s="61"/>
      <c r="B36" s="62"/>
      <c r="C36" s="63"/>
      <c r="D36" s="63"/>
      <c r="E36" s="73">
        <f t="shared" si="14"/>
        <v>0</v>
      </c>
      <c r="F36" s="64"/>
      <c r="G36" s="64"/>
      <c r="H36" s="64"/>
    </row>
    <row r="37" spans="1:10" x14ac:dyDescent="0.2">
      <c r="A37" s="61"/>
      <c r="B37" s="62"/>
      <c r="C37" s="63"/>
      <c r="D37" s="63"/>
      <c r="E37" s="73">
        <f t="shared" si="14"/>
        <v>0</v>
      </c>
      <c r="F37" s="64"/>
      <c r="G37" s="64"/>
      <c r="H37" s="64"/>
    </row>
    <row r="38" spans="1:10" x14ac:dyDescent="0.2">
      <c r="A38" s="61"/>
      <c r="B38" s="62"/>
      <c r="C38" s="63"/>
      <c r="D38" s="63"/>
      <c r="E38" s="73">
        <f t="shared" si="14"/>
        <v>0</v>
      </c>
      <c r="F38" s="64"/>
      <c r="G38" s="64"/>
      <c r="H38" s="64"/>
    </row>
    <row r="39" spans="1:10" x14ac:dyDescent="0.2">
      <c r="A39" s="61"/>
      <c r="B39" s="62"/>
      <c r="C39" s="63"/>
      <c r="D39" s="63"/>
      <c r="E39" s="73">
        <f t="shared" si="14"/>
        <v>0</v>
      </c>
      <c r="F39" s="64"/>
      <c r="G39" s="64"/>
      <c r="H39" s="64"/>
    </row>
    <row r="40" spans="1:10" x14ac:dyDescent="0.2">
      <c r="A40" s="61"/>
      <c r="B40" s="62"/>
      <c r="C40" s="63"/>
      <c r="D40" s="63"/>
      <c r="E40" s="73">
        <f t="shared" si="14"/>
        <v>0</v>
      </c>
      <c r="F40" s="64"/>
      <c r="G40" s="64"/>
      <c r="H40" s="64"/>
    </row>
    <row r="41" spans="1:10" x14ac:dyDescent="0.2">
      <c r="A41" s="64"/>
      <c r="B41" s="62"/>
      <c r="C41" s="63"/>
      <c r="D41" s="63"/>
      <c r="E41" s="73">
        <f t="shared" si="14"/>
        <v>0</v>
      </c>
      <c r="F41" s="64"/>
      <c r="G41" s="64"/>
      <c r="H41" s="64"/>
    </row>
    <row r="42" spans="1:10" x14ac:dyDescent="0.2">
      <c r="A42" s="64"/>
      <c r="B42" s="62"/>
      <c r="C42" s="63"/>
      <c r="D42" s="63"/>
      <c r="E42" s="73">
        <f t="shared" si="14"/>
        <v>0</v>
      </c>
      <c r="F42" s="64"/>
      <c r="G42" s="64"/>
      <c r="H42" s="64"/>
    </row>
    <row r="43" spans="1:10" x14ac:dyDescent="0.2">
      <c r="A43" s="64"/>
      <c r="B43" s="62"/>
      <c r="C43" s="63"/>
      <c r="D43" s="63"/>
      <c r="E43" s="73">
        <f t="shared" si="14"/>
        <v>0</v>
      </c>
      <c r="F43" s="64"/>
      <c r="G43" s="64"/>
      <c r="H43" s="64"/>
    </row>
    <row r="44" spans="1:10" x14ac:dyDescent="0.2">
      <c r="A44" s="64"/>
      <c r="B44" s="62"/>
      <c r="C44" s="63"/>
      <c r="D44" s="63"/>
      <c r="E44" s="73">
        <f t="shared" si="14"/>
        <v>0</v>
      </c>
      <c r="F44" s="64"/>
      <c r="G44" s="64"/>
      <c r="H44" s="64"/>
    </row>
    <row r="45" spans="1:10" x14ac:dyDescent="0.2">
      <c r="A45" s="64"/>
      <c r="B45" s="62"/>
      <c r="C45" s="63"/>
      <c r="D45" s="63"/>
      <c r="E45" s="73">
        <f t="shared" si="14"/>
        <v>0</v>
      </c>
      <c r="F45" s="64"/>
      <c r="G45" s="64"/>
      <c r="H45" s="64"/>
    </row>
    <row r="46" spans="1:10" x14ac:dyDescent="0.2">
      <c r="A46" s="64"/>
      <c r="B46" s="62"/>
      <c r="C46" s="63"/>
      <c r="D46" s="63"/>
      <c r="E46" s="73">
        <f t="shared" si="14"/>
        <v>0</v>
      </c>
      <c r="F46" s="64"/>
      <c r="G46" s="64"/>
      <c r="H46" s="64"/>
    </row>
    <row r="47" spans="1:10" x14ac:dyDescent="0.2">
      <c r="A47" s="64"/>
      <c r="B47" s="62"/>
      <c r="C47" s="63"/>
      <c r="D47" s="63"/>
      <c r="E47" s="73">
        <f t="shared" si="14"/>
        <v>0</v>
      </c>
      <c r="F47" s="64"/>
      <c r="G47" s="64"/>
      <c r="H47" s="64"/>
    </row>
    <row r="48" spans="1:10" x14ac:dyDescent="0.2">
      <c r="A48" s="64"/>
      <c r="B48" s="62"/>
      <c r="C48" s="63"/>
      <c r="D48" s="63"/>
      <c r="E48" s="73">
        <f t="shared" si="14"/>
        <v>0</v>
      </c>
      <c r="F48" s="64"/>
      <c r="G48" s="64"/>
      <c r="H48" s="64"/>
    </row>
    <row r="49" spans="1:8" x14ac:dyDescent="0.2">
      <c r="A49" s="64"/>
      <c r="B49" s="62"/>
      <c r="C49" s="63"/>
      <c r="D49" s="63"/>
      <c r="E49" s="73">
        <f t="shared" si="14"/>
        <v>0</v>
      </c>
      <c r="F49" s="64"/>
      <c r="G49" s="64"/>
      <c r="H49" s="64"/>
    </row>
    <row r="50" spans="1:8" x14ac:dyDescent="0.2">
      <c r="A50" s="64"/>
      <c r="B50" s="62"/>
      <c r="C50" s="63"/>
      <c r="D50" s="63"/>
      <c r="E50" s="73">
        <f t="shared" si="14"/>
        <v>0</v>
      </c>
      <c r="F50" s="64"/>
      <c r="G50" s="64"/>
      <c r="H50" s="64"/>
    </row>
    <row r="51" spans="1:8" x14ac:dyDescent="0.2">
      <c r="A51" s="64"/>
      <c r="B51" s="62"/>
      <c r="C51" s="63"/>
      <c r="D51" s="63"/>
      <c r="E51" s="73">
        <f t="shared" si="14"/>
        <v>0</v>
      </c>
      <c r="F51" s="64"/>
      <c r="G51" s="64"/>
      <c r="H51" s="64"/>
    </row>
    <row r="52" spans="1:8" x14ac:dyDescent="0.2">
      <c r="A52" s="64"/>
      <c r="B52" s="62"/>
      <c r="C52" s="63"/>
      <c r="D52" s="63"/>
      <c r="E52" s="73">
        <f t="shared" si="14"/>
        <v>0</v>
      </c>
      <c r="F52" s="64"/>
      <c r="G52" s="64"/>
      <c r="H52" s="64"/>
    </row>
    <row r="53" spans="1:8" x14ac:dyDescent="0.2">
      <c r="A53" s="64"/>
      <c r="B53" s="62"/>
      <c r="C53" s="63"/>
      <c r="D53" s="63"/>
      <c r="E53" s="73">
        <f t="shared" si="14"/>
        <v>0</v>
      </c>
      <c r="F53" s="64"/>
      <c r="G53" s="64"/>
      <c r="H53" s="64"/>
    </row>
    <row r="54" spans="1:8" x14ac:dyDescent="0.2">
      <c r="A54" s="64"/>
      <c r="B54" s="62"/>
      <c r="C54" s="63"/>
      <c r="D54" s="63"/>
      <c r="E54" s="73">
        <f t="shared" si="14"/>
        <v>0</v>
      </c>
      <c r="F54" s="64"/>
      <c r="G54" s="64"/>
      <c r="H54" s="64"/>
    </row>
    <row r="55" spans="1:8" x14ac:dyDescent="0.2">
      <c r="A55" s="64"/>
      <c r="B55" s="62"/>
      <c r="C55" s="63"/>
      <c r="D55" s="63"/>
      <c r="E55" s="73">
        <f t="shared" si="14"/>
        <v>0</v>
      </c>
      <c r="F55" s="64"/>
      <c r="G55" s="64"/>
      <c r="H55" s="64"/>
    </row>
    <row r="56" spans="1:8" x14ac:dyDescent="0.2">
      <c r="A56" s="64"/>
      <c r="B56" s="62"/>
      <c r="C56" s="63"/>
      <c r="D56" s="63"/>
      <c r="E56" s="73">
        <f t="shared" si="14"/>
        <v>0</v>
      </c>
      <c r="F56" s="64"/>
      <c r="G56" s="64"/>
      <c r="H56" s="64"/>
    </row>
    <row r="57" spans="1:8" x14ac:dyDescent="0.2">
      <c r="A57" s="64"/>
      <c r="B57" s="62"/>
      <c r="C57" s="63"/>
      <c r="D57" s="63"/>
      <c r="E57" s="73">
        <f t="shared" si="14"/>
        <v>0</v>
      </c>
      <c r="F57" s="64"/>
      <c r="G57" s="64"/>
      <c r="H57" s="64"/>
    </row>
    <row r="58" spans="1:8" x14ac:dyDescent="0.2">
      <c r="A58" s="64"/>
      <c r="B58" s="62"/>
      <c r="C58" s="63"/>
      <c r="D58" s="63"/>
      <c r="E58" s="73">
        <f t="shared" si="14"/>
        <v>0</v>
      </c>
      <c r="F58" s="64"/>
      <c r="G58" s="64"/>
      <c r="H58" s="64"/>
    </row>
    <row r="59" spans="1:8" x14ac:dyDescent="0.2">
      <c r="A59" s="64"/>
      <c r="B59" s="62"/>
      <c r="C59" s="63"/>
      <c r="D59" s="63"/>
      <c r="E59" s="73">
        <f t="shared" si="14"/>
        <v>0</v>
      </c>
      <c r="F59" s="64"/>
      <c r="G59" s="64"/>
      <c r="H59" s="64"/>
    </row>
    <row r="60" spans="1:8" x14ac:dyDescent="0.2">
      <c r="A60" s="64"/>
      <c r="B60" s="62"/>
      <c r="C60" s="63"/>
      <c r="D60" s="63"/>
      <c r="E60" s="73">
        <f t="shared" si="14"/>
        <v>0</v>
      </c>
      <c r="F60" s="64"/>
      <c r="G60" s="64"/>
      <c r="H60" s="64"/>
    </row>
    <row r="61" spans="1:8" x14ac:dyDescent="0.2">
      <c r="A61" s="64"/>
      <c r="B61" s="62"/>
      <c r="C61" s="63"/>
      <c r="D61" s="63"/>
      <c r="E61" s="73">
        <f t="shared" si="14"/>
        <v>0</v>
      </c>
      <c r="F61" s="64"/>
      <c r="G61" s="64"/>
      <c r="H61" s="64"/>
    </row>
    <row r="62" spans="1:8" x14ac:dyDescent="0.2">
      <c r="A62" s="64"/>
      <c r="B62" s="62"/>
      <c r="C62" s="63"/>
      <c r="D62" s="63"/>
      <c r="E62" s="73">
        <f t="shared" si="14"/>
        <v>0</v>
      </c>
      <c r="F62" s="64"/>
      <c r="G62" s="64"/>
      <c r="H62" s="64"/>
    </row>
    <row r="63" spans="1:8" x14ac:dyDescent="0.2">
      <c r="A63" s="64"/>
      <c r="B63" s="62"/>
      <c r="C63" s="63"/>
      <c r="D63" s="63"/>
      <c r="E63" s="73">
        <f t="shared" si="14"/>
        <v>0</v>
      </c>
      <c r="F63" s="64"/>
      <c r="G63" s="64"/>
      <c r="H63" s="64"/>
    </row>
    <row r="64" spans="1:8" x14ac:dyDescent="0.2">
      <c r="A64" s="64"/>
      <c r="B64" s="62"/>
      <c r="C64" s="63"/>
      <c r="D64" s="63"/>
      <c r="E64" s="73">
        <f t="shared" si="14"/>
        <v>0</v>
      </c>
      <c r="F64" s="64"/>
      <c r="G64" s="64"/>
      <c r="H64" s="64"/>
    </row>
    <row r="65" spans="1:8" x14ac:dyDescent="0.2">
      <c r="A65" s="64"/>
      <c r="B65" s="62"/>
      <c r="C65" s="63"/>
      <c r="D65" s="63"/>
      <c r="E65" s="73">
        <f t="shared" si="14"/>
        <v>0</v>
      </c>
      <c r="F65" s="64"/>
      <c r="G65" s="64"/>
      <c r="H65" s="64"/>
    </row>
    <row r="66" spans="1:8" x14ac:dyDescent="0.2">
      <c r="A66" s="64"/>
      <c r="B66" s="62"/>
      <c r="C66" s="63"/>
      <c r="D66" s="63"/>
      <c r="E66" s="73">
        <f t="shared" si="14"/>
        <v>0</v>
      </c>
      <c r="F66" s="64"/>
      <c r="G66" s="64"/>
      <c r="H66" s="64"/>
    </row>
    <row r="67" spans="1:8" x14ac:dyDescent="0.2">
      <c r="A67" s="64"/>
      <c r="B67" s="62"/>
      <c r="C67" s="63"/>
      <c r="D67" s="63"/>
      <c r="E67" s="73">
        <f t="shared" si="14"/>
        <v>0</v>
      </c>
      <c r="F67" s="64"/>
      <c r="G67" s="64"/>
      <c r="H67" s="64"/>
    </row>
    <row r="68" spans="1:8" x14ac:dyDescent="0.2">
      <c r="A68" s="64"/>
      <c r="B68" s="62"/>
      <c r="C68" s="63"/>
      <c r="D68" s="63"/>
      <c r="E68" s="73">
        <f t="shared" si="14"/>
        <v>0</v>
      </c>
      <c r="F68" s="64"/>
      <c r="G68" s="64"/>
      <c r="H68" s="64"/>
    </row>
    <row r="69" spans="1:8" x14ac:dyDescent="0.2">
      <c r="A69" s="64"/>
      <c r="B69" s="62"/>
      <c r="C69" s="63"/>
      <c r="D69" s="63"/>
      <c r="E69" s="73">
        <f t="shared" si="14"/>
        <v>0</v>
      </c>
      <c r="F69" s="64"/>
      <c r="G69" s="64"/>
      <c r="H69" s="64"/>
    </row>
    <row r="70" spans="1:8" x14ac:dyDescent="0.2">
      <c r="A70" s="64"/>
      <c r="B70" s="62"/>
      <c r="C70" s="63"/>
      <c r="D70" s="63"/>
      <c r="E70" s="73">
        <f t="shared" si="14"/>
        <v>0</v>
      </c>
      <c r="F70" s="64"/>
      <c r="G70" s="64"/>
      <c r="H70" s="64"/>
    </row>
    <row r="71" spans="1:8" x14ac:dyDescent="0.2">
      <c r="A71" s="64"/>
      <c r="B71" s="62"/>
      <c r="C71" s="63"/>
      <c r="D71" s="63"/>
      <c r="E71" s="73">
        <f t="shared" si="14"/>
        <v>0</v>
      </c>
      <c r="F71" s="64"/>
      <c r="G71" s="64"/>
      <c r="H71" s="64"/>
    </row>
    <row r="72" spans="1:8" x14ac:dyDescent="0.2">
      <c r="A72" s="64"/>
      <c r="B72" s="62"/>
      <c r="C72" s="63"/>
      <c r="D72" s="63"/>
      <c r="E72" s="73">
        <f t="shared" si="14"/>
        <v>0</v>
      </c>
      <c r="F72" s="64"/>
      <c r="G72" s="64"/>
      <c r="H72" s="64"/>
    </row>
    <row r="73" spans="1:8" x14ac:dyDescent="0.2">
      <c r="A73" s="64"/>
      <c r="B73" s="62"/>
      <c r="C73" s="63"/>
      <c r="D73" s="63"/>
      <c r="E73" s="73">
        <f t="shared" si="14"/>
        <v>0</v>
      </c>
      <c r="F73" s="64"/>
      <c r="G73" s="64"/>
      <c r="H73" s="64"/>
    </row>
    <row r="74" spans="1:8" x14ac:dyDescent="0.2">
      <c r="A74" s="64"/>
      <c r="B74" s="62"/>
      <c r="C74" s="63"/>
      <c r="D74" s="63"/>
      <c r="E74" s="73">
        <f t="shared" si="14"/>
        <v>0</v>
      </c>
      <c r="F74" s="64"/>
      <c r="G74" s="64"/>
      <c r="H74" s="64"/>
    </row>
    <row r="75" spans="1:8" x14ac:dyDescent="0.2">
      <c r="A75" s="64"/>
      <c r="B75" s="62"/>
      <c r="C75" s="63"/>
      <c r="D75" s="63"/>
      <c r="E75" s="73">
        <f t="shared" si="14"/>
        <v>0</v>
      </c>
      <c r="F75" s="64"/>
      <c r="G75" s="64"/>
      <c r="H75" s="64"/>
    </row>
    <row r="76" spans="1:8" x14ac:dyDescent="0.2">
      <c r="A76" s="64"/>
      <c r="B76" s="62"/>
      <c r="C76" s="63"/>
      <c r="D76" s="63"/>
      <c r="E76" s="73">
        <f t="shared" si="14"/>
        <v>0</v>
      </c>
      <c r="F76" s="64"/>
      <c r="G76" s="64"/>
      <c r="H76" s="64"/>
    </row>
    <row r="77" spans="1:8" x14ac:dyDescent="0.2">
      <c r="A77" s="64"/>
      <c r="B77" s="62"/>
      <c r="C77" s="63"/>
      <c r="D77" s="63"/>
      <c r="E77" s="73">
        <f t="shared" si="14"/>
        <v>0</v>
      </c>
      <c r="F77" s="64"/>
      <c r="G77" s="64"/>
      <c r="H77" s="64"/>
    </row>
    <row r="78" spans="1:8" x14ac:dyDescent="0.2">
      <c r="A78" s="64"/>
      <c r="B78" s="62"/>
      <c r="C78" s="63"/>
      <c r="D78" s="63"/>
      <c r="E78" s="73">
        <f t="shared" si="14"/>
        <v>0</v>
      </c>
      <c r="F78" s="64"/>
      <c r="G78" s="64"/>
      <c r="H78" s="64"/>
    </row>
    <row r="79" spans="1:8" x14ac:dyDescent="0.2">
      <c r="A79" s="64"/>
      <c r="B79" s="62"/>
      <c r="C79" s="63"/>
      <c r="D79" s="63"/>
      <c r="E79" s="73">
        <f t="shared" si="14"/>
        <v>0</v>
      </c>
      <c r="F79" s="64"/>
      <c r="G79" s="64"/>
      <c r="H79" s="64"/>
    </row>
    <row r="80" spans="1:8" x14ac:dyDescent="0.2">
      <c r="A80" s="64"/>
      <c r="B80" s="62"/>
      <c r="C80" s="63"/>
      <c r="D80" s="63"/>
      <c r="E80" s="73">
        <f t="shared" si="14"/>
        <v>0</v>
      </c>
      <c r="F80" s="64"/>
      <c r="G80" s="64"/>
      <c r="H80" s="64"/>
    </row>
    <row r="81" spans="1:8" x14ac:dyDescent="0.2">
      <c r="A81" s="64"/>
      <c r="B81" s="62"/>
      <c r="C81" s="63"/>
      <c r="D81" s="63"/>
      <c r="E81" s="73">
        <f t="shared" si="14"/>
        <v>0</v>
      </c>
      <c r="F81" s="64"/>
      <c r="G81" s="64"/>
      <c r="H81" s="64"/>
    </row>
    <row r="82" spans="1:8" x14ac:dyDescent="0.2">
      <c r="A82" s="64"/>
      <c r="B82" s="62"/>
      <c r="C82" s="63"/>
      <c r="D82" s="63"/>
      <c r="E82" s="73">
        <f t="shared" si="14"/>
        <v>0</v>
      </c>
      <c r="F82" s="64"/>
      <c r="G82" s="64"/>
      <c r="H82" s="64"/>
    </row>
    <row r="83" spans="1:8" x14ac:dyDescent="0.2">
      <c r="A83" s="64"/>
      <c r="B83" s="62"/>
      <c r="C83" s="63"/>
      <c r="D83" s="63"/>
      <c r="E83" s="73">
        <f t="shared" si="14"/>
        <v>0</v>
      </c>
      <c r="F83" s="64"/>
      <c r="G83" s="64"/>
      <c r="H83" s="64"/>
    </row>
    <row r="84" spans="1:8" x14ac:dyDescent="0.2">
      <c r="A84" s="64"/>
      <c r="B84" s="62"/>
      <c r="C84" s="63"/>
      <c r="D84" s="63"/>
      <c r="E84" s="73">
        <f t="shared" si="14"/>
        <v>0</v>
      </c>
      <c r="F84" s="64"/>
      <c r="G84" s="64"/>
      <c r="H84" s="64"/>
    </row>
    <row r="85" spans="1:8" x14ac:dyDescent="0.2">
      <c r="A85" s="64"/>
      <c r="B85" s="62"/>
      <c r="C85" s="63"/>
      <c r="D85" s="63"/>
      <c r="E85" s="73">
        <f t="shared" si="14"/>
        <v>0</v>
      </c>
      <c r="F85" s="64"/>
      <c r="G85" s="64"/>
      <c r="H85" s="64"/>
    </row>
    <row r="86" spans="1:8" x14ac:dyDescent="0.2">
      <c r="A86" s="64"/>
      <c r="B86" s="62"/>
      <c r="C86" s="63"/>
      <c r="D86" s="63"/>
      <c r="E86" s="73">
        <f t="shared" si="14"/>
        <v>0</v>
      </c>
      <c r="F86" s="64"/>
      <c r="G86" s="64"/>
      <c r="H86" s="64"/>
    </row>
    <row r="87" spans="1:8" x14ac:dyDescent="0.2">
      <c r="A87" s="64"/>
      <c r="B87" s="62"/>
      <c r="C87" s="63"/>
      <c r="D87" s="63"/>
      <c r="E87" s="73">
        <f t="shared" si="14"/>
        <v>0</v>
      </c>
      <c r="F87" s="64"/>
      <c r="G87" s="64"/>
      <c r="H87" s="64"/>
    </row>
    <row r="88" spans="1:8" x14ac:dyDescent="0.2">
      <c r="A88" s="64"/>
      <c r="B88" s="62"/>
      <c r="C88" s="63"/>
      <c r="D88" s="63"/>
      <c r="E88" s="73">
        <f t="shared" si="14"/>
        <v>0</v>
      </c>
      <c r="F88" s="64"/>
      <c r="G88" s="64"/>
      <c r="H88" s="64"/>
    </row>
    <row r="89" spans="1:8" x14ac:dyDescent="0.2">
      <c r="A89" s="64"/>
      <c r="B89" s="62"/>
      <c r="C89" s="63"/>
      <c r="D89" s="63"/>
      <c r="E89" s="73">
        <f t="shared" si="14"/>
        <v>0</v>
      </c>
      <c r="F89" s="64"/>
      <c r="G89" s="64"/>
      <c r="H89" s="64"/>
    </row>
    <row r="90" spans="1:8" x14ac:dyDescent="0.2">
      <c r="A90" s="64"/>
      <c r="B90" s="62"/>
      <c r="C90" s="63"/>
      <c r="D90" s="63"/>
      <c r="E90" s="73">
        <f t="shared" si="14"/>
        <v>0</v>
      </c>
      <c r="F90" s="64"/>
      <c r="G90" s="64"/>
      <c r="H90" s="64"/>
    </row>
    <row r="91" spans="1:8" x14ac:dyDescent="0.2">
      <c r="A91" s="64"/>
      <c r="B91" s="62"/>
      <c r="C91" s="63"/>
      <c r="D91" s="63"/>
      <c r="E91" s="73">
        <f t="shared" si="14"/>
        <v>0</v>
      </c>
      <c r="F91" s="64"/>
      <c r="G91" s="64"/>
      <c r="H91" s="64"/>
    </row>
    <row r="92" spans="1:8" x14ac:dyDescent="0.2">
      <c r="A92" s="64"/>
      <c r="B92" s="62"/>
      <c r="C92" s="63"/>
      <c r="D92" s="63"/>
      <c r="E92" s="73">
        <f t="shared" si="14"/>
        <v>0</v>
      </c>
      <c r="F92" s="64"/>
      <c r="G92" s="64"/>
      <c r="H92" s="64"/>
    </row>
    <row r="93" spans="1:8" x14ac:dyDescent="0.2">
      <c r="A93" s="64"/>
      <c r="B93" s="62"/>
      <c r="C93" s="63"/>
      <c r="D93" s="63"/>
      <c r="E93" s="73">
        <f t="shared" si="14"/>
        <v>0</v>
      </c>
      <c r="F93" s="64"/>
      <c r="G93" s="64"/>
      <c r="H93" s="64"/>
    </row>
    <row r="94" spans="1:8" x14ac:dyDescent="0.2">
      <c r="A94" s="64"/>
      <c r="B94" s="62"/>
      <c r="C94" s="63"/>
      <c r="D94" s="63"/>
      <c r="E94" s="73">
        <f t="shared" si="14"/>
        <v>0</v>
      </c>
      <c r="F94" s="64"/>
      <c r="G94" s="64"/>
      <c r="H94" s="64"/>
    </row>
    <row r="95" spans="1:8" x14ac:dyDescent="0.2">
      <c r="A95" s="64"/>
      <c r="B95" s="62"/>
      <c r="C95" s="63"/>
      <c r="D95" s="63"/>
      <c r="E95" s="73">
        <f t="shared" si="14"/>
        <v>0</v>
      </c>
      <c r="F95" s="64"/>
      <c r="G95" s="64"/>
      <c r="H95" s="64"/>
    </row>
    <row r="96" spans="1:8" x14ac:dyDescent="0.2">
      <c r="A96" s="64"/>
      <c r="B96" s="62"/>
      <c r="C96" s="63"/>
      <c r="D96" s="63"/>
      <c r="E96" s="73">
        <f t="shared" ref="E96:E100" si="15">C96+(D96*$K$4)</f>
        <v>0</v>
      </c>
      <c r="F96" s="64"/>
      <c r="G96" s="64"/>
      <c r="H96" s="64"/>
    </row>
    <row r="97" spans="1:8" x14ac:dyDescent="0.2">
      <c r="A97" s="64"/>
      <c r="B97" s="62"/>
      <c r="C97" s="63"/>
      <c r="D97" s="63"/>
      <c r="E97" s="73">
        <f t="shared" si="15"/>
        <v>0</v>
      </c>
      <c r="F97" s="64"/>
      <c r="G97" s="64"/>
      <c r="H97" s="64"/>
    </row>
    <row r="98" spans="1:8" x14ac:dyDescent="0.2">
      <c r="A98" s="64"/>
      <c r="B98" s="62"/>
      <c r="C98" s="63"/>
      <c r="D98" s="63"/>
      <c r="E98" s="73">
        <f t="shared" si="15"/>
        <v>0</v>
      </c>
      <c r="F98" s="64"/>
      <c r="G98" s="64"/>
      <c r="H98" s="64"/>
    </row>
    <row r="99" spans="1:8" x14ac:dyDescent="0.2">
      <c r="A99" s="64"/>
      <c r="B99" s="62"/>
      <c r="C99" s="63"/>
      <c r="D99" s="63"/>
      <c r="E99" s="73">
        <f t="shared" si="15"/>
        <v>0</v>
      </c>
      <c r="F99" s="64"/>
      <c r="G99" s="64"/>
      <c r="H99" s="64"/>
    </row>
    <row r="100" spans="1:8" x14ac:dyDescent="0.2">
      <c r="A100" s="64"/>
      <c r="B100" s="62"/>
      <c r="C100" s="63"/>
      <c r="D100" s="63"/>
      <c r="E100" s="73">
        <f t="shared" si="15"/>
        <v>0</v>
      </c>
      <c r="F100" s="64"/>
      <c r="G100" s="64"/>
      <c r="H100" s="64"/>
    </row>
  </sheetData>
  <mergeCells count="4">
    <mergeCell ref="C13:H13"/>
    <mergeCell ref="I13:M13"/>
    <mergeCell ref="D2:G2"/>
    <mergeCell ref="D3:G3"/>
  </mergeCells>
  <phoneticPr fontId="0" type="noConversion"/>
  <conditionalFormatting sqref="G15:G26">
    <cfRule type="expression" dxfId="11" priority="6">
      <formula>TODAY()&gt;B15</formula>
    </cfRule>
  </conditionalFormatting>
  <conditionalFormatting sqref="H15:H26">
    <cfRule type="expression" dxfId="10" priority="5">
      <formula>TODAY()&gt;B15</formula>
    </cfRule>
  </conditionalFormatting>
  <conditionalFormatting sqref="L15:L26">
    <cfRule type="expression" dxfId="9" priority="4">
      <formula>TODAY()&gt;B15</formula>
    </cfRule>
  </conditionalFormatting>
  <conditionalFormatting sqref="M15:M26">
    <cfRule type="expression" dxfId="8" priority="3">
      <formula>TODAY()&gt;B15</formula>
    </cfRule>
  </conditionalFormatting>
  <conditionalFormatting sqref="D15:D26">
    <cfRule type="expression" dxfId="7" priority="2">
      <formula>TODAY()&gt;B15</formula>
    </cfRule>
  </conditionalFormatting>
  <conditionalFormatting sqref="J15:J26">
    <cfRule type="expression" dxfId="6" priority="1">
      <formula>TODAY()&gt;B15</formula>
    </cfRule>
  </conditionalFormatting>
  <dataValidations count="4">
    <dataValidation type="list" showInputMessage="1" showErrorMessage="1" sqref="A31:A100">
      <formula1>Leave_codes</formula1>
    </dataValidation>
    <dataValidation allowBlank="1" showInputMessage="1" showErrorMessage="1" prompt="Add vacation balance from last year." sqref="C15"/>
    <dataValidation allowBlank="1" showInputMessage="1" showErrorMessage="1" prompt="Add sick leave balance from last year." sqref="I15"/>
    <dataValidation allowBlank="1" showInputMessage="1" showErrorMessage="1" prompt="In general, you'll enter data only for cells with shaded backgrounds._x000a__x000a_White cells with values contain formulas that are automatically updated." sqref="D2:G2"/>
  </dataValidations>
  <pageMargins left="0.5" right="0.5" top="1" bottom="1" header="0.5" footer="0.5"/>
  <pageSetup scale="86" orientation="landscape" r:id="rId1"/>
  <headerFooter alignWithMargins="0">
    <oddHeader>&amp;C&amp;"Times New Roman,Bold"&amp;14VACATION and SICK LEAVE RECORD</oddHeader>
    <oddFooter>&amp;LUpdated:  &amp;D&amp;R&amp;F</oddFooter>
  </headerFooter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13"/>
  <sheetViews>
    <sheetView workbookViewId="0">
      <selection activeCell="D4" sqref="D4"/>
    </sheetView>
  </sheetViews>
  <sheetFormatPr defaultRowHeight="14.25" x14ac:dyDescent="0.2"/>
  <cols>
    <col min="1" max="1" width="13.85546875" style="1" bestFit="1" customWidth="1"/>
    <col min="2" max="2" width="26.5703125" style="1" bestFit="1" customWidth="1"/>
    <col min="3" max="3" width="10.140625" style="1" bestFit="1" customWidth="1"/>
    <col min="4" max="4" width="13.7109375" style="1" customWidth="1"/>
    <col min="5" max="16384" width="9.140625" style="1"/>
  </cols>
  <sheetData>
    <row r="1" spans="1:4" x14ac:dyDescent="0.2">
      <c r="A1" s="78" t="s">
        <v>10</v>
      </c>
      <c r="B1" s="79" t="s">
        <v>9</v>
      </c>
      <c r="D1" s="95" t="s">
        <v>30</v>
      </c>
    </row>
    <row r="2" spans="1:4" x14ac:dyDescent="0.2">
      <c r="A2" s="80">
        <v>0</v>
      </c>
      <c r="B2" s="81">
        <v>25</v>
      </c>
      <c r="D2" s="96" t="s">
        <v>28</v>
      </c>
    </row>
    <row r="3" spans="1:4" x14ac:dyDescent="0.2">
      <c r="A3" s="80">
        <v>5</v>
      </c>
      <c r="B3" s="81">
        <v>30</v>
      </c>
      <c r="D3" s="96" t="s">
        <v>29</v>
      </c>
    </row>
    <row r="4" spans="1:4" x14ac:dyDescent="0.2">
      <c r="A4" s="80">
        <v>10</v>
      </c>
      <c r="B4" s="81">
        <v>35</v>
      </c>
      <c r="D4" s="97"/>
    </row>
    <row r="5" spans="1:4" x14ac:dyDescent="0.2">
      <c r="A5" s="82">
        <v>20</v>
      </c>
      <c r="B5" s="83">
        <v>40</v>
      </c>
      <c r="D5" s="97"/>
    </row>
    <row r="6" spans="1:4" x14ac:dyDescent="0.2">
      <c r="D6" s="97"/>
    </row>
    <row r="7" spans="1:4" x14ac:dyDescent="0.2">
      <c r="D7" s="97"/>
    </row>
    <row r="8" spans="1:4" x14ac:dyDescent="0.2">
      <c r="D8" s="97"/>
    </row>
    <row r="9" spans="1:4" x14ac:dyDescent="0.2">
      <c r="D9" s="6"/>
    </row>
    <row r="10" spans="1:4" x14ac:dyDescent="0.2">
      <c r="D10" s="6"/>
    </row>
    <row r="11" spans="1:4" x14ac:dyDescent="0.2">
      <c r="D11" s="6"/>
    </row>
    <row r="12" spans="1:4" x14ac:dyDescent="0.2">
      <c r="D12" s="6"/>
    </row>
    <row r="13" spans="1:4" x14ac:dyDescent="0.2">
      <c r="D13" s="6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0"/>
  <sheetViews>
    <sheetView workbookViewId="0">
      <selection activeCell="C15" sqref="C15"/>
    </sheetView>
  </sheetViews>
  <sheetFormatPr defaultColWidth="17.7109375" defaultRowHeight="12.75" x14ac:dyDescent="0.2"/>
  <cols>
    <col min="1" max="1" width="15.7109375" style="12" customWidth="1"/>
    <col min="2" max="2" width="10.140625" style="21" customWidth="1"/>
    <col min="3" max="3" width="13.5703125" style="12" customWidth="1"/>
    <col min="4" max="4" width="9.85546875" style="12" customWidth="1"/>
    <col min="5" max="5" width="9.5703125" style="12" customWidth="1"/>
    <col min="6" max="6" width="12.7109375" style="12" customWidth="1"/>
    <col min="7" max="7" width="9.5703125" style="12" customWidth="1"/>
    <col min="8" max="8" width="10.7109375" style="12" customWidth="1"/>
    <col min="9" max="9" width="13.5703125" style="12" customWidth="1"/>
    <col min="10" max="10" width="9.85546875" style="12" customWidth="1"/>
    <col min="11" max="12" width="9.140625" style="12" customWidth="1"/>
    <col min="13" max="13" width="9.5703125" style="12" customWidth="1"/>
    <col min="14" max="16384" width="17.7109375" style="12"/>
  </cols>
  <sheetData>
    <row r="1" spans="1:13" x14ac:dyDescent="0.2">
      <c r="A1" s="10"/>
      <c r="B1" s="11"/>
      <c r="C1" s="10"/>
    </row>
    <row r="2" spans="1:13" x14ac:dyDescent="0.2">
      <c r="A2" s="13" t="s">
        <v>5</v>
      </c>
      <c r="B2" s="14"/>
      <c r="D2" s="114">
        <f>'initial year'!D2</f>
        <v>0</v>
      </c>
      <c r="E2" s="114"/>
      <c r="F2" s="114"/>
      <c r="G2" s="114"/>
      <c r="I2" s="13" t="s">
        <v>18</v>
      </c>
      <c r="K2" s="74" t="str">
        <f>TEXT(DATE(YEAR(B15),MONTH(B15),1),"m/d/yy")&amp;" - "&amp;TEXT(B26,"m/d/yy")</f>
        <v>7/1/12 - 6/30/13</v>
      </c>
      <c r="L2" s="71"/>
    </row>
    <row r="3" spans="1:13" x14ac:dyDescent="0.2">
      <c r="A3" s="15" t="s">
        <v>6</v>
      </c>
      <c r="B3" s="16"/>
      <c r="D3" s="114">
        <f>'initial year'!D3</f>
        <v>0</v>
      </c>
      <c r="E3" s="114"/>
      <c r="F3" s="114"/>
      <c r="G3" s="114"/>
      <c r="I3" s="13" t="s">
        <v>19</v>
      </c>
      <c r="K3" s="17">
        <f>'initial year'!K3</f>
        <v>1</v>
      </c>
    </row>
    <row r="4" spans="1:13" x14ac:dyDescent="0.2">
      <c r="A4" s="13" t="s">
        <v>16</v>
      </c>
      <c r="B4" s="14"/>
      <c r="D4" s="18">
        <f>'initial year'!D4</f>
        <v>0</v>
      </c>
      <c r="E4" s="19"/>
      <c r="F4" s="20"/>
      <c r="G4" s="20"/>
      <c r="I4" s="13" t="s">
        <v>23</v>
      </c>
      <c r="K4" s="98">
        <f>'initial year'!K4</f>
        <v>7.5</v>
      </c>
    </row>
    <row r="5" spans="1:13" x14ac:dyDescent="0.2">
      <c r="F5" s="22"/>
    </row>
    <row r="6" spans="1:13" x14ac:dyDescent="0.2">
      <c r="A6" s="13" t="s">
        <v>17</v>
      </c>
      <c r="D6" s="20">
        <f ca="1">IF(D4="",0,DATEDIF(D4,TODAY(),"Y"))</f>
        <v>112</v>
      </c>
      <c r="I6" s="23" t="s">
        <v>65</v>
      </c>
      <c r="J6" s="23" t="s">
        <v>51</v>
      </c>
      <c r="K6" s="23" t="s">
        <v>27</v>
      </c>
      <c r="M6" s="23" t="s">
        <v>31</v>
      </c>
    </row>
    <row r="7" spans="1:13" hidden="1" x14ac:dyDescent="0.2">
      <c r="A7" s="13" t="s">
        <v>0</v>
      </c>
      <c r="B7" s="14"/>
      <c r="H7" s="24"/>
      <c r="I7" s="13" t="s">
        <v>13</v>
      </c>
    </row>
    <row r="8" spans="1:13" x14ac:dyDescent="0.2">
      <c r="A8" s="13" t="s">
        <v>11</v>
      </c>
      <c r="D8" s="20">
        <f ca="1">VLOOKUP(D6,accumulation,2,TRUE)</f>
        <v>40</v>
      </c>
      <c r="E8" s="25" t="str">
        <f ca="1">$K$4*D8&amp;" hrs. ("&amp;$K$4&amp;" hr work day)"</f>
        <v>300 hrs. (7.5 hr work day)</v>
      </c>
      <c r="F8" s="22"/>
      <c r="H8" s="24"/>
      <c r="I8" s="13" t="s">
        <v>14</v>
      </c>
      <c r="J8" s="26">
        <f>$M$8/12</f>
        <v>1.8333333333333333</v>
      </c>
      <c r="K8" s="26">
        <f>J8*$K$4</f>
        <v>13.75</v>
      </c>
      <c r="M8" s="12">
        <v>22</v>
      </c>
    </row>
    <row r="9" spans="1:13" x14ac:dyDescent="0.2">
      <c r="A9" s="13" t="s">
        <v>12</v>
      </c>
      <c r="B9" s="14"/>
      <c r="D9" s="12">
        <v>120</v>
      </c>
      <c r="E9" s="25" t="str">
        <f>$K$4*D9&amp;" hrs. ("&amp;$K$4&amp;" hr work day)"</f>
        <v>900 hrs. (7.5 hr work day)</v>
      </c>
      <c r="F9" s="22"/>
      <c r="H9" s="24"/>
      <c r="I9" s="13" t="s">
        <v>15</v>
      </c>
      <c r="J9" s="26">
        <f>$M$9/12</f>
        <v>1.5</v>
      </c>
      <c r="K9" s="26">
        <f>J9*$K$4</f>
        <v>11.25</v>
      </c>
      <c r="M9" s="12">
        <v>18</v>
      </c>
    </row>
    <row r="10" spans="1:13" hidden="1" x14ac:dyDescent="0.2">
      <c r="A10" s="13" t="s">
        <v>1</v>
      </c>
      <c r="B10" s="14"/>
      <c r="D10" s="10"/>
      <c r="H10" s="24"/>
      <c r="I10" s="24"/>
    </row>
    <row r="11" spans="1:13" hidden="1" x14ac:dyDescent="0.2">
      <c r="A11" s="13" t="s">
        <v>2</v>
      </c>
      <c r="B11" s="14"/>
      <c r="D11" s="10"/>
      <c r="H11" s="24"/>
      <c r="I11" s="24"/>
    </row>
    <row r="12" spans="1:13" ht="13.5" thickBot="1" x14ac:dyDescent="0.25">
      <c r="A12" s="13"/>
      <c r="B12" s="14"/>
      <c r="D12" s="24"/>
      <c r="H12" s="24"/>
      <c r="I12" s="24"/>
    </row>
    <row r="13" spans="1:13" s="29" customFormat="1" ht="18" customHeight="1" thickTop="1" thickBot="1" x14ac:dyDescent="0.25">
      <c r="A13" s="27"/>
      <c r="B13" s="28"/>
      <c r="C13" s="108" t="s">
        <v>3</v>
      </c>
      <c r="D13" s="109"/>
      <c r="E13" s="109"/>
      <c r="F13" s="109"/>
      <c r="G13" s="109"/>
      <c r="H13" s="110"/>
      <c r="I13" s="111" t="s">
        <v>4</v>
      </c>
      <c r="J13" s="112"/>
      <c r="K13" s="112"/>
      <c r="L13" s="112"/>
      <c r="M13" s="113"/>
    </row>
    <row r="14" spans="1:13" ht="69" customHeight="1" thickTop="1" thickBot="1" x14ac:dyDescent="0.25">
      <c r="A14" s="30"/>
      <c r="B14" s="31" t="s">
        <v>53</v>
      </c>
      <c r="C14" s="32" t="s">
        <v>54</v>
      </c>
      <c r="D14" s="33" t="s">
        <v>7</v>
      </c>
      <c r="E14" s="33" t="s">
        <v>8</v>
      </c>
      <c r="F14" s="99" t="str">
        <f>"Max Accumulation in Hours based on "&amp;$K$3*$K$4&amp;" hour Day"</f>
        <v>Max Accumulation in Hours based on 7.5 hour Day</v>
      </c>
      <c r="G14" s="34" t="s">
        <v>55</v>
      </c>
      <c r="H14" s="100" t="str">
        <f>"End of Month Balance in "&amp;$K$3*$K$4&amp;" hour Days"</f>
        <v>End of Month Balance in 7.5 hour Days</v>
      </c>
      <c r="I14" s="35" t="s">
        <v>54</v>
      </c>
      <c r="J14" s="33" t="s">
        <v>7</v>
      </c>
      <c r="K14" s="33" t="s">
        <v>8</v>
      </c>
      <c r="L14" s="34" t="s">
        <v>55</v>
      </c>
      <c r="M14" s="100" t="str">
        <f>"End of Month Balance in "&amp;$K$3*$K$4&amp;" hour Days"</f>
        <v>End of Month Balance in 7.5 hour Days</v>
      </c>
    </row>
    <row r="15" spans="1:13" s="44" customFormat="1" ht="13.5" thickTop="1" x14ac:dyDescent="0.2">
      <c r="A15" s="36" t="str">
        <f>UPPER(TEXT(B15,"mmmm")&amp;" '"&amp;TEXT(B15,"yy"))</f>
        <v>JULY '12</v>
      </c>
      <c r="B15" s="37">
        <v>41121</v>
      </c>
      <c r="C15" s="38"/>
      <c r="D15" s="39">
        <f>$K$3*$K$8</f>
        <v>13.75</v>
      </c>
      <c r="E15" s="39">
        <f t="shared" ref="E15:E26" si="0">SUMPRODUCT(($A$31:$A$100="vacation")*(MONTH($B$31:$B$100)=MONTH(B15))*$E$31:$E$100)</f>
        <v>0</v>
      </c>
      <c r="F15" s="39">
        <f t="shared" ref="F15:F26" si="1">$K$3*$K$4*VLOOKUP(DATEDIF($D$4,B15,"Y"),accumulation,2,TRUE)</f>
        <v>300</v>
      </c>
      <c r="G15" s="40">
        <f>MIN(F15,(C15+D15-E15))</f>
        <v>13.75</v>
      </c>
      <c r="H15" s="41">
        <f>IF(G15=0,0,(G15/($K$3*$K$4)))</f>
        <v>1.8333333333333333</v>
      </c>
      <c r="I15" s="42"/>
      <c r="J15" s="39">
        <f>$K$3*$K$9</f>
        <v>11.25</v>
      </c>
      <c r="K15" s="39">
        <f>SUMPRODUCT(($A$31:$A$100="sick leave")*(MONTH($B$31:$B$100)=MONTH(B15))*$E$31:$E$100)</f>
        <v>0</v>
      </c>
      <c r="L15" s="43">
        <f>MIN($K$3*$K$4*$D$9,(I15+J15-K15))</f>
        <v>11.25</v>
      </c>
      <c r="M15" s="41">
        <f>IF(L15=0,0,(L15/($K$3*$K$4)))</f>
        <v>1.5</v>
      </c>
    </row>
    <row r="16" spans="1:13" x14ac:dyDescent="0.2">
      <c r="A16" s="36" t="str">
        <f t="shared" ref="A16:A26" si="2">UPPER(TEXT(B16,"mmmm")&amp;" '"&amp;TEXT(B16,"yy"))</f>
        <v>AUGUST '12</v>
      </c>
      <c r="B16" s="37">
        <v>41152</v>
      </c>
      <c r="C16" s="45">
        <f t="shared" ref="C16:C26" si="3">G15</f>
        <v>13.75</v>
      </c>
      <c r="D16" s="39">
        <f t="shared" ref="D16:D26" si="4">$K$3*$K$8</f>
        <v>13.75</v>
      </c>
      <c r="E16" s="39">
        <f t="shared" si="0"/>
        <v>0</v>
      </c>
      <c r="F16" s="39">
        <f t="shared" si="1"/>
        <v>300</v>
      </c>
      <c r="G16" s="40">
        <f t="shared" ref="G16:G26" si="5">MIN(F16,(C16+D16-E16))</f>
        <v>27.5</v>
      </c>
      <c r="H16" s="41">
        <f t="shared" ref="H16:H26" si="6">IF(G16=0,0,(G16/($K$3*$K$4)))</f>
        <v>3.6666666666666665</v>
      </c>
      <c r="I16" s="46">
        <f t="shared" ref="I16:I27" si="7">L15</f>
        <v>11.25</v>
      </c>
      <c r="J16" s="39">
        <f t="shared" ref="J16:J26" si="8">$K$3*$K$9</f>
        <v>11.25</v>
      </c>
      <c r="K16" s="39">
        <f t="shared" ref="K16:K26" si="9">SUMPRODUCT(($A$31:$A$100="sick leave")*(MONTH($B$31:$B$100)=MONTH(B16))*$E$31:$E$100)</f>
        <v>0</v>
      </c>
      <c r="L16" s="43">
        <f t="shared" ref="L16:L26" si="10">MIN($K$3*$K$4*$D$9,(I16+J16-K16))</f>
        <v>22.5</v>
      </c>
      <c r="M16" s="41">
        <f t="shared" ref="M16:M26" si="11">IF(L16=0,0,(L16/($K$3*$K$4)))</f>
        <v>3</v>
      </c>
    </row>
    <row r="17" spans="1:13" x14ac:dyDescent="0.2">
      <c r="A17" s="36" t="str">
        <f t="shared" si="2"/>
        <v>SEPTEMBER '12</v>
      </c>
      <c r="B17" s="37">
        <v>41182</v>
      </c>
      <c r="C17" s="45">
        <f t="shared" si="3"/>
        <v>27.5</v>
      </c>
      <c r="D17" s="39">
        <f t="shared" si="4"/>
        <v>13.75</v>
      </c>
      <c r="E17" s="39">
        <f t="shared" si="0"/>
        <v>0</v>
      </c>
      <c r="F17" s="39">
        <f t="shared" si="1"/>
        <v>300</v>
      </c>
      <c r="G17" s="40">
        <f t="shared" si="5"/>
        <v>41.25</v>
      </c>
      <c r="H17" s="41">
        <f t="shared" si="6"/>
        <v>5.5</v>
      </c>
      <c r="I17" s="46">
        <f t="shared" si="7"/>
        <v>22.5</v>
      </c>
      <c r="J17" s="39">
        <f t="shared" si="8"/>
        <v>11.25</v>
      </c>
      <c r="K17" s="39">
        <f t="shared" si="9"/>
        <v>0</v>
      </c>
      <c r="L17" s="43">
        <f t="shared" si="10"/>
        <v>33.75</v>
      </c>
      <c r="M17" s="41">
        <f t="shared" si="11"/>
        <v>4.5</v>
      </c>
    </row>
    <row r="18" spans="1:13" x14ac:dyDescent="0.2">
      <c r="A18" s="36" t="str">
        <f t="shared" si="2"/>
        <v>OCTOBER '12</v>
      </c>
      <c r="B18" s="37">
        <v>41213</v>
      </c>
      <c r="C18" s="45">
        <f t="shared" si="3"/>
        <v>41.25</v>
      </c>
      <c r="D18" s="39">
        <f t="shared" si="4"/>
        <v>13.75</v>
      </c>
      <c r="E18" s="39">
        <f t="shared" si="0"/>
        <v>0</v>
      </c>
      <c r="F18" s="39">
        <f t="shared" si="1"/>
        <v>300</v>
      </c>
      <c r="G18" s="40">
        <f t="shared" si="5"/>
        <v>55</v>
      </c>
      <c r="H18" s="41">
        <f t="shared" si="6"/>
        <v>7.333333333333333</v>
      </c>
      <c r="I18" s="46">
        <f t="shared" si="7"/>
        <v>33.75</v>
      </c>
      <c r="J18" s="39">
        <f t="shared" si="8"/>
        <v>11.25</v>
      </c>
      <c r="K18" s="39">
        <f t="shared" si="9"/>
        <v>0</v>
      </c>
      <c r="L18" s="43">
        <f t="shared" si="10"/>
        <v>45</v>
      </c>
      <c r="M18" s="41">
        <f t="shared" si="11"/>
        <v>6</v>
      </c>
    </row>
    <row r="19" spans="1:13" x14ac:dyDescent="0.2">
      <c r="A19" s="36" t="str">
        <f t="shared" si="2"/>
        <v>NOVEMBER '12</v>
      </c>
      <c r="B19" s="37">
        <v>41243</v>
      </c>
      <c r="C19" s="45">
        <f t="shared" si="3"/>
        <v>55</v>
      </c>
      <c r="D19" s="39">
        <f t="shared" si="4"/>
        <v>13.75</v>
      </c>
      <c r="E19" s="39">
        <f t="shared" si="0"/>
        <v>0</v>
      </c>
      <c r="F19" s="39">
        <f t="shared" si="1"/>
        <v>300</v>
      </c>
      <c r="G19" s="40">
        <f t="shared" si="5"/>
        <v>68.75</v>
      </c>
      <c r="H19" s="41">
        <f t="shared" si="6"/>
        <v>9.1666666666666661</v>
      </c>
      <c r="I19" s="46">
        <f t="shared" si="7"/>
        <v>45</v>
      </c>
      <c r="J19" s="39">
        <f t="shared" si="8"/>
        <v>11.25</v>
      </c>
      <c r="K19" s="39">
        <f t="shared" si="9"/>
        <v>0</v>
      </c>
      <c r="L19" s="43">
        <f t="shared" si="10"/>
        <v>56.25</v>
      </c>
      <c r="M19" s="41">
        <f t="shared" si="11"/>
        <v>7.5</v>
      </c>
    </row>
    <row r="20" spans="1:13" x14ac:dyDescent="0.2">
      <c r="A20" s="36" t="str">
        <f t="shared" si="2"/>
        <v>DECEMBER '12</v>
      </c>
      <c r="B20" s="37">
        <v>41274</v>
      </c>
      <c r="C20" s="45">
        <f t="shared" si="3"/>
        <v>68.75</v>
      </c>
      <c r="D20" s="39">
        <f t="shared" si="4"/>
        <v>13.75</v>
      </c>
      <c r="E20" s="39">
        <f t="shared" si="0"/>
        <v>0</v>
      </c>
      <c r="F20" s="39">
        <f t="shared" si="1"/>
        <v>300</v>
      </c>
      <c r="G20" s="40">
        <f t="shared" si="5"/>
        <v>82.5</v>
      </c>
      <c r="H20" s="41">
        <f t="shared" si="6"/>
        <v>11</v>
      </c>
      <c r="I20" s="46">
        <f t="shared" si="7"/>
        <v>56.25</v>
      </c>
      <c r="J20" s="39">
        <f t="shared" si="8"/>
        <v>11.25</v>
      </c>
      <c r="K20" s="39">
        <f t="shared" si="9"/>
        <v>0</v>
      </c>
      <c r="L20" s="43">
        <f t="shared" si="10"/>
        <v>67.5</v>
      </c>
      <c r="M20" s="41">
        <f t="shared" si="11"/>
        <v>9</v>
      </c>
    </row>
    <row r="21" spans="1:13" x14ac:dyDescent="0.2">
      <c r="A21" s="36" t="str">
        <f t="shared" si="2"/>
        <v>JANUARY '13</v>
      </c>
      <c r="B21" s="37">
        <v>41305</v>
      </c>
      <c r="C21" s="45">
        <f t="shared" si="3"/>
        <v>82.5</v>
      </c>
      <c r="D21" s="39">
        <f t="shared" si="4"/>
        <v>13.75</v>
      </c>
      <c r="E21" s="39">
        <f t="shared" si="0"/>
        <v>0</v>
      </c>
      <c r="F21" s="39">
        <f t="shared" si="1"/>
        <v>300</v>
      </c>
      <c r="G21" s="40">
        <f t="shared" si="5"/>
        <v>96.25</v>
      </c>
      <c r="H21" s="41">
        <f t="shared" si="6"/>
        <v>12.833333333333334</v>
      </c>
      <c r="I21" s="46">
        <f t="shared" si="7"/>
        <v>67.5</v>
      </c>
      <c r="J21" s="39">
        <f t="shared" si="8"/>
        <v>11.25</v>
      </c>
      <c r="K21" s="39">
        <f t="shared" si="9"/>
        <v>0</v>
      </c>
      <c r="L21" s="43">
        <f t="shared" si="10"/>
        <v>78.75</v>
      </c>
      <c r="M21" s="41">
        <f t="shared" si="11"/>
        <v>10.5</v>
      </c>
    </row>
    <row r="22" spans="1:13" x14ac:dyDescent="0.2">
      <c r="A22" s="36" t="str">
        <f t="shared" si="2"/>
        <v>FEBRUARY '13</v>
      </c>
      <c r="B22" s="37">
        <v>41333</v>
      </c>
      <c r="C22" s="45">
        <f t="shared" si="3"/>
        <v>96.25</v>
      </c>
      <c r="D22" s="39">
        <f t="shared" si="4"/>
        <v>13.75</v>
      </c>
      <c r="E22" s="39">
        <f t="shared" si="0"/>
        <v>0</v>
      </c>
      <c r="F22" s="39">
        <f t="shared" si="1"/>
        <v>300</v>
      </c>
      <c r="G22" s="40">
        <f t="shared" si="5"/>
        <v>110</v>
      </c>
      <c r="H22" s="41">
        <f t="shared" si="6"/>
        <v>14.666666666666666</v>
      </c>
      <c r="I22" s="46">
        <f t="shared" si="7"/>
        <v>78.75</v>
      </c>
      <c r="J22" s="39">
        <f t="shared" si="8"/>
        <v>11.25</v>
      </c>
      <c r="K22" s="39">
        <f t="shared" si="9"/>
        <v>0</v>
      </c>
      <c r="L22" s="43">
        <f t="shared" si="10"/>
        <v>90</v>
      </c>
      <c r="M22" s="41">
        <f t="shared" si="11"/>
        <v>12</v>
      </c>
    </row>
    <row r="23" spans="1:13" x14ac:dyDescent="0.2">
      <c r="A23" s="36" t="str">
        <f t="shared" si="2"/>
        <v>MARCH '13</v>
      </c>
      <c r="B23" s="37">
        <v>41364</v>
      </c>
      <c r="C23" s="45">
        <f t="shared" si="3"/>
        <v>110</v>
      </c>
      <c r="D23" s="39">
        <f t="shared" si="4"/>
        <v>13.75</v>
      </c>
      <c r="E23" s="39">
        <f t="shared" si="0"/>
        <v>0</v>
      </c>
      <c r="F23" s="39">
        <f t="shared" si="1"/>
        <v>300</v>
      </c>
      <c r="G23" s="40">
        <f t="shared" si="5"/>
        <v>123.75</v>
      </c>
      <c r="H23" s="41">
        <f t="shared" si="6"/>
        <v>16.5</v>
      </c>
      <c r="I23" s="46">
        <f t="shared" si="7"/>
        <v>90</v>
      </c>
      <c r="J23" s="39">
        <f t="shared" si="8"/>
        <v>11.25</v>
      </c>
      <c r="K23" s="39">
        <f t="shared" si="9"/>
        <v>0</v>
      </c>
      <c r="L23" s="43">
        <f t="shared" si="10"/>
        <v>101.25</v>
      </c>
      <c r="M23" s="41">
        <f t="shared" si="11"/>
        <v>13.5</v>
      </c>
    </row>
    <row r="24" spans="1:13" x14ac:dyDescent="0.2">
      <c r="A24" s="36" t="str">
        <f t="shared" si="2"/>
        <v>APRIL '13</v>
      </c>
      <c r="B24" s="37">
        <v>41394</v>
      </c>
      <c r="C24" s="45">
        <f t="shared" si="3"/>
        <v>123.75</v>
      </c>
      <c r="D24" s="39">
        <f t="shared" si="4"/>
        <v>13.75</v>
      </c>
      <c r="E24" s="39">
        <f t="shared" si="0"/>
        <v>0</v>
      </c>
      <c r="F24" s="39">
        <f t="shared" si="1"/>
        <v>300</v>
      </c>
      <c r="G24" s="40">
        <f t="shared" si="5"/>
        <v>137.5</v>
      </c>
      <c r="H24" s="41">
        <f t="shared" si="6"/>
        <v>18.333333333333332</v>
      </c>
      <c r="I24" s="46">
        <f t="shared" si="7"/>
        <v>101.25</v>
      </c>
      <c r="J24" s="39">
        <f t="shared" si="8"/>
        <v>11.25</v>
      </c>
      <c r="K24" s="39">
        <f t="shared" si="9"/>
        <v>0</v>
      </c>
      <c r="L24" s="43">
        <f t="shared" si="10"/>
        <v>112.5</v>
      </c>
      <c r="M24" s="41">
        <f t="shared" si="11"/>
        <v>15</v>
      </c>
    </row>
    <row r="25" spans="1:13" x14ac:dyDescent="0.2">
      <c r="A25" s="36" t="str">
        <f t="shared" si="2"/>
        <v>MAY '13</v>
      </c>
      <c r="B25" s="37">
        <v>41425</v>
      </c>
      <c r="C25" s="45">
        <f t="shared" si="3"/>
        <v>137.5</v>
      </c>
      <c r="D25" s="39">
        <f t="shared" si="4"/>
        <v>13.75</v>
      </c>
      <c r="E25" s="39">
        <f t="shared" si="0"/>
        <v>0</v>
      </c>
      <c r="F25" s="39">
        <f t="shared" si="1"/>
        <v>300</v>
      </c>
      <c r="G25" s="40">
        <f t="shared" si="5"/>
        <v>151.25</v>
      </c>
      <c r="H25" s="41">
        <f t="shared" si="6"/>
        <v>20.166666666666668</v>
      </c>
      <c r="I25" s="46">
        <f t="shared" si="7"/>
        <v>112.5</v>
      </c>
      <c r="J25" s="39">
        <f t="shared" si="8"/>
        <v>11.25</v>
      </c>
      <c r="K25" s="39">
        <f t="shared" si="9"/>
        <v>0</v>
      </c>
      <c r="L25" s="43">
        <f t="shared" si="10"/>
        <v>123.75</v>
      </c>
      <c r="M25" s="41">
        <f t="shared" si="11"/>
        <v>16.5</v>
      </c>
    </row>
    <row r="26" spans="1:13" s="44" customFormat="1" ht="13.5" thickBot="1" x14ac:dyDescent="0.25">
      <c r="A26" s="36" t="str">
        <f t="shared" si="2"/>
        <v>JUNE '13</v>
      </c>
      <c r="B26" s="37">
        <v>41455</v>
      </c>
      <c r="C26" s="45">
        <f t="shared" si="3"/>
        <v>151.25</v>
      </c>
      <c r="D26" s="39">
        <f t="shared" si="4"/>
        <v>13.75</v>
      </c>
      <c r="E26" s="39">
        <f t="shared" si="0"/>
        <v>0</v>
      </c>
      <c r="F26" s="39">
        <f t="shared" si="1"/>
        <v>300</v>
      </c>
      <c r="G26" s="40">
        <f t="shared" si="5"/>
        <v>165</v>
      </c>
      <c r="H26" s="41">
        <f t="shared" si="6"/>
        <v>22</v>
      </c>
      <c r="I26" s="46">
        <f t="shared" si="7"/>
        <v>123.75</v>
      </c>
      <c r="J26" s="39">
        <f t="shared" si="8"/>
        <v>11.25</v>
      </c>
      <c r="K26" s="39">
        <f t="shared" si="9"/>
        <v>0</v>
      </c>
      <c r="L26" s="43">
        <f t="shared" si="10"/>
        <v>135</v>
      </c>
      <c r="M26" s="41">
        <f t="shared" si="11"/>
        <v>18</v>
      </c>
    </row>
    <row r="27" spans="1:13" ht="14.25" thickTop="1" thickBot="1" x14ac:dyDescent="0.25">
      <c r="A27" s="47" t="s">
        <v>20</v>
      </c>
      <c r="B27" s="48"/>
      <c r="C27" s="85">
        <f>G26</f>
        <v>165</v>
      </c>
      <c r="D27" s="49"/>
      <c r="E27" s="49"/>
      <c r="F27" s="49"/>
      <c r="G27" s="50"/>
      <c r="H27" s="51"/>
      <c r="I27" s="85">
        <f t="shared" si="7"/>
        <v>135</v>
      </c>
      <c r="J27" s="49"/>
      <c r="K27" s="49"/>
      <c r="L27" s="52"/>
      <c r="M27" s="51"/>
    </row>
    <row r="28" spans="1:13" s="20" customFormat="1" ht="13.5" thickTop="1" x14ac:dyDescent="0.2">
      <c r="A28" s="66"/>
      <c r="B28" s="67"/>
      <c r="C28" s="68"/>
      <c r="D28" s="53"/>
      <c r="E28" s="53"/>
      <c r="F28" s="53"/>
      <c r="G28" s="54"/>
      <c r="H28" s="55"/>
      <c r="I28" s="69"/>
      <c r="J28" s="53"/>
      <c r="K28" s="53"/>
      <c r="L28" s="56"/>
      <c r="M28" s="55"/>
    </row>
    <row r="29" spans="1:13" ht="13.5" thickBot="1" x14ac:dyDescent="0.25">
      <c r="A29" s="12">
        <f>D2</f>
        <v>0</v>
      </c>
    </row>
    <row r="30" spans="1:13" ht="27" thickTop="1" thickBot="1" x14ac:dyDescent="0.25">
      <c r="A30" s="57" t="s">
        <v>38</v>
      </c>
      <c r="B30" s="58" t="s">
        <v>52</v>
      </c>
      <c r="C30" s="57" t="s">
        <v>27</v>
      </c>
      <c r="D30" s="57" t="s">
        <v>51</v>
      </c>
      <c r="E30" s="59" t="s">
        <v>56</v>
      </c>
      <c r="F30" s="59" t="s">
        <v>58</v>
      </c>
      <c r="G30" s="60"/>
      <c r="H30" s="60"/>
    </row>
    <row r="31" spans="1:13" ht="13.5" thickTop="1" x14ac:dyDescent="0.2">
      <c r="A31" s="61"/>
      <c r="B31" s="62"/>
      <c r="C31" s="63"/>
      <c r="D31" s="63"/>
      <c r="E31" s="73">
        <f t="shared" ref="E31:E62" si="12">C31+(D31*$K$4)</f>
        <v>0</v>
      </c>
      <c r="F31" s="64"/>
      <c r="G31" s="64"/>
      <c r="H31" s="64"/>
      <c r="J31" s="86" t="s">
        <v>21</v>
      </c>
      <c r="K31" s="87"/>
      <c r="L31" s="87"/>
      <c r="M31" s="88"/>
    </row>
    <row r="32" spans="1:13" ht="13.5" thickBot="1" x14ac:dyDescent="0.25">
      <c r="A32" s="61"/>
      <c r="B32" s="62"/>
      <c r="C32" s="63"/>
      <c r="D32" s="63"/>
      <c r="E32" s="73">
        <f t="shared" si="12"/>
        <v>0</v>
      </c>
      <c r="F32" s="64"/>
      <c r="G32" s="64"/>
      <c r="H32" s="64"/>
      <c r="J32" s="89" t="s">
        <v>22</v>
      </c>
      <c r="K32" s="90"/>
      <c r="L32" s="90"/>
      <c r="M32" s="91"/>
    </row>
    <row r="33" spans="1:13" ht="14.25" thickTop="1" thickBot="1" x14ac:dyDescent="0.25">
      <c r="A33" s="61"/>
      <c r="B33" s="62"/>
      <c r="C33" s="63"/>
      <c r="D33" s="63"/>
      <c r="E33" s="73">
        <f t="shared" si="12"/>
        <v>0</v>
      </c>
      <c r="F33" s="64"/>
      <c r="G33" s="64"/>
      <c r="H33" s="64"/>
      <c r="J33" s="65"/>
    </row>
    <row r="34" spans="1:13" ht="13.5" thickTop="1" x14ac:dyDescent="0.2">
      <c r="A34" s="61"/>
      <c r="B34" s="62"/>
      <c r="C34" s="63"/>
      <c r="D34" s="63"/>
      <c r="E34" s="73">
        <f t="shared" si="12"/>
        <v>0</v>
      </c>
      <c r="F34" s="64"/>
      <c r="G34" s="64"/>
      <c r="H34" s="64"/>
      <c r="J34" s="86" t="s">
        <v>24</v>
      </c>
      <c r="K34" s="87"/>
      <c r="L34" s="87"/>
      <c r="M34" s="88"/>
    </row>
    <row r="35" spans="1:13" x14ac:dyDescent="0.2">
      <c r="A35" s="61"/>
      <c r="B35" s="62"/>
      <c r="C35" s="63"/>
      <c r="D35" s="63"/>
      <c r="E35" s="73">
        <f t="shared" si="12"/>
        <v>0</v>
      </c>
      <c r="F35" s="64"/>
      <c r="G35" s="64"/>
      <c r="H35" s="64"/>
      <c r="J35" s="92" t="s">
        <v>60</v>
      </c>
      <c r="K35" s="72"/>
      <c r="L35" s="72"/>
      <c r="M35" s="93"/>
    </row>
    <row r="36" spans="1:13" ht="13.5" thickBot="1" x14ac:dyDescent="0.25">
      <c r="A36" s="61"/>
      <c r="B36" s="62"/>
      <c r="C36" s="63"/>
      <c r="D36" s="63"/>
      <c r="E36" s="73">
        <f t="shared" si="12"/>
        <v>0</v>
      </c>
      <c r="F36" s="64"/>
      <c r="G36" s="64"/>
      <c r="H36" s="64"/>
      <c r="J36" s="89" t="s">
        <v>61</v>
      </c>
      <c r="K36" s="90"/>
      <c r="L36" s="90"/>
      <c r="M36" s="91"/>
    </row>
    <row r="37" spans="1:13" ht="13.5" thickTop="1" x14ac:dyDescent="0.2">
      <c r="A37" s="61"/>
      <c r="B37" s="62"/>
      <c r="C37" s="63"/>
      <c r="D37" s="63"/>
      <c r="E37" s="73">
        <f t="shared" si="12"/>
        <v>0</v>
      </c>
      <c r="F37" s="64"/>
      <c r="G37" s="64"/>
      <c r="H37" s="64"/>
      <c r="J37" s="70"/>
      <c r="K37" s="20"/>
      <c r="L37" s="20"/>
      <c r="M37" s="20"/>
    </row>
    <row r="38" spans="1:13" x14ac:dyDescent="0.2">
      <c r="A38" s="61"/>
      <c r="B38" s="62"/>
      <c r="C38" s="63"/>
      <c r="D38" s="63"/>
      <c r="E38" s="73">
        <f t="shared" si="12"/>
        <v>0</v>
      </c>
      <c r="F38" s="64"/>
      <c r="G38" s="64"/>
      <c r="H38" s="64"/>
    </row>
    <row r="39" spans="1:13" x14ac:dyDescent="0.2">
      <c r="A39" s="61"/>
      <c r="B39" s="62"/>
      <c r="C39" s="63"/>
      <c r="D39" s="63"/>
      <c r="E39" s="73">
        <f t="shared" si="12"/>
        <v>0</v>
      </c>
      <c r="F39" s="64"/>
      <c r="G39" s="64"/>
      <c r="H39" s="64"/>
    </row>
    <row r="40" spans="1:13" x14ac:dyDescent="0.2">
      <c r="A40" s="61"/>
      <c r="B40" s="62"/>
      <c r="C40" s="63"/>
      <c r="D40" s="63"/>
      <c r="E40" s="73">
        <f t="shared" si="12"/>
        <v>0</v>
      </c>
      <c r="F40" s="64"/>
      <c r="G40" s="64"/>
      <c r="H40" s="64"/>
    </row>
    <row r="41" spans="1:13" x14ac:dyDescent="0.2">
      <c r="A41" s="64"/>
      <c r="B41" s="62"/>
      <c r="C41" s="63"/>
      <c r="D41" s="63"/>
      <c r="E41" s="73">
        <f t="shared" si="12"/>
        <v>0</v>
      </c>
      <c r="F41" s="64"/>
      <c r="G41" s="64"/>
      <c r="H41" s="64"/>
    </row>
    <row r="42" spans="1:13" x14ac:dyDescent="0.2">
      <c r="A42" s="64"/>
      <c r="B42" s="62"/>
      <c r="C42" s="63"/>
      <c r="D42" s="63"/>
      <c r="E42" s="73">
        <f t="shared" si="12"/>
        <v>0</v>
      </c>
      <c r="F42" s="64"/>
      <c r="G42" s="64"/>
      <c r="H42" s="64"/>
    </row>
    <row r="43" spans="1:13" x14ac:dyDescent="0.2">
      <c r="A43" s="64"/>
      <c r="B43" s="62"/>
      <c r="C43" s="63"/>
      <c r="D43" s="63"/>
      <c r="E43" s="73">
        <f t="shared" si="12"/>
        <v>0</v>
      </c>
      <c r="F43" s="64"/>
      <c r="G43" s="64"/>
      <c r="H43" s="64"/>
    </row>
    <row r="44" spans="1:13" x14ac:dyDescent="0.2">
      <c r="A44" s="64"/>
      <c r="B44" s="62"/>
      <c r="C44" s="63"/>
      <c r="D44" s="63"/>
      <c r="E44" s="73">
        <f t="shared" si="12"/>
        <v>0</v>
      </c>
      <c r="F44" s="64"/>
      <c r="G44" s="64"/>
      <c r="H44" s="64"/>
    </row>
    <row r="45" spans="1:13" x14ac:dyDescent="0.2">
      <c r="A45" s="64"/>
      <c r="B45" s="62"/>
      <c r="C45" s="63"/>
      <c r="D45" s="63"/>
      <c r="E45" s="73">
        <f t="shared" si="12"/>
        <v>0</v>
      </c>
      <c r="F45" s="64"/>
      <c r="G45" s="64"/>
      <c r="H45" s="64"/>
    </row>
    <row r="46" spans="1:13" x14ac:dyDescent="0.2">
      <c r="A46" s="64"/>
      <c r="B46" s="62"/>
      <c r="C46" s="63"/>
      <c r="D46" s="63"/>
      <c r="E46" s="73">
        <f t="shared" si="12"/>
        <v>0</v>
      </c>
      <c r="F46" s="64"/>
      <c r="G46" s="64"/>
      <c r="H46" s="64"/>
    </row>
    <row r="47" spans="1:13" x14ac:dyDescent="0.2">
      <c r="A47" s="64"/>
      <c r="B47" s="62"/>
      <c r="C47" s="63"/>
      <c r="D47" s="63"/>
      <c r="E47" s="73">
        <f t="shared" si="12"/>
        <v>0</v>
      </c>
      <c r="F47" s="64"/>
      <c r="G47" s="64"/>
      <c r="H47" s="64"/>
    </row>
    <row r="48" spans="1:13" x14ac:dyDescent="0.2">
      <c r="A48" s="64"/>
      <c r="B48" s="62"/>
      <c r="C48" s="63"/>
      <c r="D48" s="63"/>
      <c r="E48" s="73">
        <f t="shared" si="12"/>
        <v>0</v>
      </c>
      <c r="F48" s="64"/>
      <c r="G48" s="64"/>
      <c r="H48" s="64"/>
    </row>
    <row r="49" spans="1:8" x14ac:dyDescent="0.2">
      <c r="A49" s="64"/>
      <c r="B49" s="62"/>
      <c r="C49" s="63"/>
      <c r="D49" s="63"/>
      <c r="E49" s="73">
        <f t="shared" si="12"/>
        <v>0</v>
      </c>
      <c r="F49" s="64"/>
      <c r="G49" s="64"/>
      <c r="H49" s="64"/>
    </row>
    <row r="50" spans="1:8" x14ac:dyDescent="0.2">
      <c r="A50" s="64"/>
      <c r="B50" s="62"/>
      <c r="C50" s="63"/>
      <c r="D50" s="63"/>
      <c r="E50" s="73">
        <f t="shared" si="12"/>
        <v>0</v>
      </c>
      <c r="F50" s="64"/>
      <c r="G50" s="64"/>
      <c r="H50" s="64"/>
    </row>
    <row r="51" spans="1:8" x14ac:dyDescent="0.2">
      <c r="A51" s="64"/>
      <c r="B51" s="62"/>
      <c r="C51" s="63"/>
      <c r="D51" s="63"/>
      <c r="E51" s="73">
        <f t="shared" si="12"/>
        <v>0</v>
      </c>
      <c r="F51" s="64"/>
      <c r="G51" s="64"/>
      <c r="H51" s="64"/>
    </row>
    <row r="52" spans="1:8" x14ac:dyDescent="0.2">
      <c r="A52" s="64"/>
      <c r="B52" s="62"/>
      <c r="C52" s="63"/>
      <c r="D52" s="63"/>
      <c r="E52" s="73">
        <f t="shared" si="12"/>
        <v>0</v>
      </c>
      <c r="F52" s="64"/>
      <c r="G52" s="64"/>
      <c r="H52" s="64"/>
    </row>
    <row r="53" spans="1:8" x14ac:dyDescent="0.2">
      <c r="A53" s="64"/>
      <c r="B53" s="62"/>
      <c r="C53" s="63"/>
      <c r="D53" s="63"/>
      <c r="E53" s="73">
        <f t="shared" si="12"/>
        <v>0</v>
      </c>
      <c r="F53" s="64"/>
      <c r="G53" s="64"/>
      <c r="H53" s="64"/>
    </row>
    <row r="54" spans="1:8" x14ac:dyDescent="0.2">
      <c r="A54" s="64"/>
      <c r="B54" s="62"/>
      <c r="C54" s="63"/>
      <c r="D54" s="63"/>
      <c r="E54" s="73">
        <f t="shared" si="12"/>
        <v>0</v>
      </c>
      <c r="F54" s="64"/>
      <c r="G54" s="64"/>
      <c r="H54" s="64"/>
    </row>
    <row r="55" spans="1:8" x14ac:dyDescent="0.2">
      <c r="A55" s="64"/>
      <c r="B55" s="62"/>
      <c r="C55" s="63"/>
      <c r="D55" s="63"/>
      <c r="E55" s="73">
        <f t="shared" si="12"/>
        <v>0</v>
      </c>
      <c r="F55" s="64"/>
      <c r="G55" s="64"/>
      <c r="H55" s="64"/>
    </row>
    <row r="56" spans="1:8" x14ac:dyDescent="0.2">
      <c r="A56" s="64"/>
      <c r="B56" s="62"/>
      <c r="C56" s="63"/>
      <c r="D56" s="63"/>
      <c r="E56" s="73">
        <f t="shared" si="12"/>
        <v>0</v>
      </c>
      <c r="F56" s="64"/>
      <c r="G56" s="64"/>
      <c r="H56" s="64"/>
    </row>
    <row r="57" spans="1:8" x14ac:dyDescent="0.2">
      <c r="A57" s="64"/>
      <c r="B57" s="62"/>
      <c r="C57" s="63"/>
      <c r="D57" s="63"/>
      <c r="E57" s="73">
        <f t="shared" si="12"/>
        <v>0</v>
      </c>
      <c r="F57" s="64"/>
      <c r="G57" s="64"/>
      <c r="H57" s="64"/>
    </row>
    <row r="58" spans="1:8" x14ac:dyDescent="0.2">
      <c r="A58" s="64"/>
      <c r="B58" s="62"/>
      <c r="C58" s="63"/>
      <c r="D58" s="63"/>
      <c r="E58" s="73">
        <f t="shared" si="12"/>
        <v>0</v>
      </c>
      <c r="F58" s="64"/>
      <c r="G58" s="64"/>
      <c r="H58" s="64"/>
    </row>
    <row r="59" spans="1:8" x14ac:dyDescent="0.2">
      <c r="A59" s="64"/>
      <c r="B59" s="62"/>
      <c r="C59" s="63"/>
      <c r="D59" s="63"/>
      <c r="E59" s="73">
        <f t="shared" si="12"/>
        <v>0</v>
      </c>
      <c r="F59" s="64"/>
      <c r="G59" s="64"/>
      <c r="H59" s="64"/>
    </row>
    <row r="60" spans="1:8" x14ac:dyDescent="0.2">
      <c r="A60" s="64"/>
      <c r="B60" s="62"/>
      <c r="C60" s="63"/>
      <c r="D60" s="63"/>
      <c r="E60" s="73">
        <f t="shared" si="12"/>
        <v>0</v>
      </c>
      <c r="F60" s="64"/>
      <c r="G60" s="64"/>
      <c r="H60" s="64"/>
    </row>
    <row r="61" spans="1:8" x14ac:dyDescent="0.2">
      <c r="A61" s="64"/>
      <c r="B61" s="62"/>
      <c r="C61" s="63"/>
      <c r="D61" s="63"/>
      <c r="E61" s="73">
        <f t="shared" si="12"/>
        <v>0</v>
      </c>
      <c r="F61" s="64"/>
      <c r="G61" s="64"/>
      <c r="H61" s="64"/>
    </row>
    <row r="62" spans="1:8" x14ac:dyDescent="0.2">
      <c r="A62" s="64"/>
      <c r="B62" s="62"/>
      <c r="C62" s="63"/>
      <c r="D62" s="63"/>
      <c r="E62" s="73">
        <f t="shared" si="12"/>
        <v>0</v>
      </c>
      <c r="F62" s="64"/>
      <c r="G62" s="64"/>
      <c r="H62" s="64"/>
    </row>
    <row r="63" spans="1:8" x14ac:dyDescent="0.2">
      <c r="A63" s="64"/>
      <c r="B63" s="62"/>
      <c r="C63" s="63"/>
      <c r="D63" s="63"/>
      <c r="E63" s="73">
        <f t="shared" ref="E63:E100" si="13">C63+(D63*$K$4)</f>
        <v>0</v>
      </c>
      <c r="F63" s="64"/>
      <c r="G63" s="64"/>
      <c r="H63" s="64"/>
    </row>
    <row r="64" spans="1:8" x14ac:dyDescent="0.2">
      <c r="A64" s="64"/>
      <c r="B64" s="62"/>
      <c r="C64" s="63"/>
      <c r="D64" s="63"/>
      <c r="E64" s="73">
        <f t="shared" si="13"/>
        <v>0</v>
      </c>
      <c r="F64" s="64"/>
      <c r="G64" s="64"/>
      <c r="H64" s="64"/>
    </row>
    <row r="65" spans="1:8" x14ac:dyDescent="0.2">
      <c r="A65" s="64"/>
      <c r="B65" s="62"/>
      <c r="C65" s="63"/>
      <c r="D65" s="63"/>
      <c r="E65" s="73">
        <f t="shared" si="13"/>
        <v>0</v>
      </c>
      <c r="F65" s="64"/>
      <c r="G65" s="64"/>
      <c r="H65" s="64"/>
    </row>
    <row r="66" spans="1:8" x14ac:dyDescent="0.2">
      <c r="A66" s="64"/>
      <c r="B66" s="62"/>
      <c r="C66" s="63"/>
      <c r="D66" s="63"/>
      <c r="E66" s="73">
        <f t="shared" si="13"/>
        <v>0</v>
      </c>
      <c r="F66" s="64"/>
      <c r="G66" s="64"/>
      <c r="H66" s="64"/>
    </row>
    <row r="67" spans="1:8" x14ac:dyDescent="0.2">
      <c r="A67" s="64"/>
      <c r="B67" s="62"/>
      <c r="C67" s="63"/>
      <c r="D67" s="63"/>
      <c r="E67" s="73">
        <f t="shared" si="13"/>
        <v>0</v>
      </c>
      <c r="F67" s="64"/>
      <c r="G67" s="64"/>
      <c r="H67" s="64"/>
    </row>
    <row r="68" spans="1:8" x14ac:dyDescent="0.2">
      <c r="A68" s="64"/>
      <c r="B68" s="62"/>
      <c r="C68" s="63"/>
      <c r="D68" s="63"/>
      <c r="E68" s="73">
        <f t="shared" si="13"/>
        <v>0</v>
      </c>
      <c r="F68" s="64"/>
      <c r="G68" s="64"/>
      <c r="H68" s="64"/>
    </row>
    <row r="69" spans="1:8" x14ac:dyDescent="0.2">
      <c r="A69" s="64"/>
      <c r="B69" s="62"/>
      <c r="C69" s="63"/>
      <c r="D69" s="63"/>
      <c r="E69" s="73">
        <f t="shared" si="13"/>
        <v>0</v>
      </c>
      <c r="F69" s="64"/>
      <c r="G69" s="64"/>
      <c r="H69" s="64"/>
    </row>
    <row r="70" spans="1:8" x14ac:dyDescent="0.2">
      <c r="A70" s="64"/>
      <c r="B70" s="62"/>
      <c r="C70" s="63"/>
      <c r="D70" s="63"/>
      <c r="E70" s="73">
        <f t="shared" si="13"/>
        <v>0</v>
      </c>
      <c r="F70" s="64"/>
      <c r="G70" s="64"/>
      <c r="H70" s="64"/>
    </row>
    <row r="71" spans="1:8" x14ac:dyDescent="0.2">
      <c r="A71" s="64"/>
      <c r="B71" s="62"/>
      <c r="C71" s="63"/>
      <c r="D71" s="63"/>
      <c r="E71" s="73">
        <f t="shared" si="13"/>
        <v>0</v>
      </c>
      <c r="F71" s="64"/>
      <c r="G71" s="64"/>
      <c r="H71" s="64"/>
    </row>
    <row r="72" spans="1:8" x14ac:dyDescent="0.2">
      <c r="A72" s="64"/>
      <c r="B72" s="62"/>
      <c r="C72" s="63"/>
      <c r="D72" s="63"/>
      <c r="E72" s="73">
        <f t="shared" si="13"/>
        <v>0</v>
      </c>
      <c r="F72" s="64"/>
      <c r="G72" s="64"/>
      <c r="H72" s="64"/>
    </row>
    <row r="73" spans="1:8" x14ac:dyDescent="0.2">
      <c r="A73" s="64"/>
      <c r="B73" s="62"/>
      <c r="C73" s="63"/>
      <c r="D73" s="63"/>
      <c r="E73" s="73">
        <f t="shared" si="13"/>
        <v>0</v>
      </c>
      <c r="F73" s="64"/>
      <c r="G73" s="64"/>
      <c r="H73" s="64"/>
    </row>
    <row r="74" spans="1:8" x14ac:dyDescent="0.2">
      <c r="A74" s="64"/>
      <c r="B74" s="62"/>
      <c r="C74" s="63"/>
      <c r="D74" s="63"/>
      <c r="E74" s="73">
        <f t="shared" si="13"/>
        <v>0</v>
      </c>
      <c r="F74" s="64"/>
      <c r="G74" s="64"/>
      <c r="H74" s="64"/>
    </row>
    <row r="75" spans="1:8" x14ac:dyDescent="0.2">
      <c r="A75" s="64"/>
      <c r="B75" s="62"/>
      <c r="C75" s="63"/>
      <c r="D75" s="63"/>
      <c r="E75" s="73">
        <f t="shared" si="13"/>
        <v>0</v>
      </c>
      <c r="F75" s="64"/>
      <c r="G75" s="64"/>
      <c r="H75" s="64"/>
    </row>
    <row r="76" spans="1:8" x14ac:dyDescent="0.2">
      <c r="A76" s="64"/>
      <c r="B76" s="62"/>
      <c r="C76" s="63"/>
      <c r="D76" s="63"/>
      <c r="E76" s="73">
        <f t="shared" si="13"/>
        <v>0</v>
      </c>
      <c r="F76" s="64"/>
      <c r="G76" s="64"/>
      <c r="H76" s="64"/>
    </row>
    <row r="77" spans="1:8" x14ac:dyDescent="0.2">
      <c r="A77" s="64"/>
      <c r="B77" s="62"/>
      <c r="C77" s="63"/>
      <c r="D77" s="63"/>
      <c r="E77" s="73">
        <f t="shared" si="13"/>
        <v>0</v>
      </c>
      <c r="F77" s="64"/>
      <c r="G77" s="64"/>
      <c r="H77" s="64"/>
    </row>
    <row r="78" spans="1:8" x14ac:dyDescent="0.2">
      <c r="A78" s="64"/>
      <c r="B78" s="62"/>
      <c r="C78" s="63"/>
      <c r="D78" s="63"/>
      <c r="E78" s="73">
        <f t="shared" si="13"/>
        <v>0</v>
      </c>
      <c r="F78" s="64"/>
      <c r="G78" s="64"/>
      <c r="H78" s="64"/>
    </row>
    <row r="79" spans="1:8" x14ac:dyDescent="0.2">
      <c r="A79" s="64"/>
      <c r="B79" s="62"/>
      <c r="C79" s="63"/>
      <c r="D79" s="63"/>
      <c r="E79" s="73">
        <f t="shared" si="13"/>
        <v>0</v>
      </c>
      <c r="F79" s="64"/>
      <c r="G79" s="64"/>
      <c r="H79" s="64"/>
    </row>
    <row r="80" spans="1:8" x14ac:dyDescent="0.2">
      <c r="A80" s="64"/>
      <c r="B80" s="62"/>
      <c r="C80" s="63"/>
      <c r="D80" s="63"/>
      <c r="E80" s="73">
        <f t="shared" si="13"/>
        <v>0</v>
      </c>
      <c r="F80" s="64"/>
      <c r="G80" s="64"/>
      <c r="H80" s="64"/>
    </row>
    <row r="81" spans="1:8" x14ac:dyDescent="0.2">
      <c r="A81" s="64"/>
      <c r="B81" s="62"/>
      <c r="C81" s="63"/>
      <c r="D81" s="63"/>
      <c r="E81" s="73">
        <f t="shared" si="13"/>
        <v>0</v>
      </c>
      <c r="F81" s="64"/>
      <c r="G81" s="64"/>
      <c r="H81" s="64"/>
    </row>
    <row r="82" spans="1:8" x14ac:dyDescent="0.2">
      <c r="A82" s="64"/>
      <c r="B82" s="62"/>
      <c r="C82" s="63"/>
      <c r="D82" s="63"/>
      <c r="E82" s="73">
        <f t="shared" si="13"/>
        <v>0</v>
      </c>
      <c r="F82" s="64"/>
      <c r="G82" s="64"/>
      <c r="H82" s="64"/>
    </row>
    <row r="83" spans="1:8" x14ac:dyDescent="0.2">
      <c r="A83" s="64"/>
      <c r="B83" s="62"/>
      <c r="C83" s="63"/>
      <c r="D83" s="63"/>
      <c r="E83" s="73">
        <f t="shared" si="13"/>
        <v>0</v>
      </c>
      <c r="F83" s="64"/>
      <c r="G83" s="64"/>
      <c r="H83" s="64"/>
    </row>
    <row r="84" spans="1:8" x14ac:dyDescent="0.2">
      <c r="A84" s="64"/>
      <c r="B84" s="62"/>
      <c r="C84" s="63"/>
      <c r="D84" s="63"/>
      <c r="E84" s="73">
        <f t="shared" si="13"/>
        <v>0</v>
      </c>
      <c r="F84" s="64"/>
      <c r="G84" s="64"/>
      <c r="H84" s="64"/>
    </row>
    <row r="85" spans="1:8" x14ac:dyDescent="0.2">
      <c r="A85" s="64"/>
      <c r="B85" s="62"/>
      <c r="C85" s="63"/>
      <c r="D85" s="63"/>
      <c r="E85" s="73">
        <f t="shared" si="13"/>
        <v>0</v>
      </c>
      <c r="F85" s="64"/>
      <c r="G85" s="64"/>
      <c r="H85" s="64"/>
    </row>
    <row r="86" spans="1:8" x14ac:dyDescent="0.2">
      <c r="A86" s="64"/>
      <c r="B86" s="62"/>
      <c r="C86" s="63"/>
      <c r="D86" s="63"/>
      <c r="E86" s="73">
        <f t="shared" si="13"/>
        <v>0</v>
      </c>
      <c r="F86" s="64"/>
      <c r="G86" s="64"/>
      <c r="H86" s="64"/>
    </row>
    <row r="87" spans="1:8" x14ac:dyDescent="0.2">
      <c r="A87" s="64"/>
      <c r="B87" s="62"/>
      <c r="C87" s="63"/>
      <c r="D87" s="63"/>
      <c r="E87" s="73">
        <f t="shared" si="13"/>
        <v>0</v>
      </c>
      <c r="F87" s="64"/>
      <c r="G87" s="64"/>
      <c r="H87" s="64"/>
    </row>
    <row r="88" spans="1:8" x14ac:dyDescent="0.2">
      <c r="A88" s="64"/>
      <c r="B88" s="62"/>
      <c r="C88" s="63"/>
      <c r="D88" s="63"/>
      <c r="E88" s="73">
        <f t="shared" si="13"/>
        <v>0</v>
      </c>
      <c r="F88" s="64"/>
      <c r="G88" s="64"/>
      <c r="H88" s="64"/>
    </row>
    <row r="89" spans="1:8" x14ac:dyDescent="0.2">
      <c r="A89" s="64"/>
      <c r="B89" s="62"/>
      <c r="C89" s="63"/>
      <c r="D89" s="63"/>
      <c r="E89" s="73">
        <f t="shared" si="13"/>
        <v>0</v>
      </c>
      <c r="F89" s="64"/>
      <c r="G89" s="64"/>
      <c r="H89" s="64"/>
    </row>
    <row r="90" spans="1:8" x14ac:dyDescent="0.2">
      <c r="A90" s="64"/>
      <c r="B90" s="62"/>
      <c r="C90" s="63"/>
      <c r="D90" s="63"/>
      <c r="E90" s="73">
        <f t="shared" si="13"/>
        <v>0</v>
      </c>
      <c r="F90" s="64"/>
      <c r="G90" s="64"/>
      <c r="H90" s="64"/>
    </row>
    <row r="91" spans="1:8" x14ac:dyDescent="0.2">
      <c r="A91" s="64"/>
      <c r="B91" s="62"/>
      <c r="C91" s="63"/>
      <c r="D91" s="63"/>
      <c r="E91" s="73">
        <f t="shared" si="13"/>
        <v>0</v>
      </c>
      <c r="F91" s="64"/>
      <c r="G91" s="64"/>
      <c r="H91" s="64"/>
    </row>
    <row r="92" spans="1:8" x14ac:dyDescent="0.2">
      <c r="A92" s="64"/>
      <c r="B92" s="62"/>
      <c r="C92" s="63"/>
      <c r="D92" s="63"/>
      <c r="E92" s="73">
        <f t="shared" si="13"/>
        <v>0</v>
      </c>
      <c r="F92" s="64"/>
      <c r="G92" s="64"/>
      <c r="H92" s="64"/>
    </row>
    <row r="93" spans="1:8" x14ac:dyDescent="0.2">
      <c r="A93" s="64"/>
      <c r="B93" s="62"/>
      <c r="C93" s="63"/>
      <c r="D93" s="63"/>
      <c r="E93" s="73">
        <f t="shared" si="13"/>
        <v>0</v>
      </c>
      <c r="F93" s="64"/>
      <c r="G93" s="64"/>
      <c r="H93" s="64"/>
    </row>
    <row r="94" spans="1:8" x14ac:dyDescent="0.2">
      <c r="A94" s="64"/>
      <c r="B94" s="62"/>
      <c r="C94" s="63"/>
      <c r="D94" s="63"/>
      <c r="E94" s="73">
        <f t="shared" si="13"/>
        <v>0</v>
      </c>
      <c r="F94" s="64"/>
      <c r="G94" s="64"/>
      <c r="H94" s="64"/>
    </row>
    <row r="95" spans="1:8" x14ac:dyDescent="0.2">
      <c r="A95" s="64"/>
      <c r="B95" s="62"/>
      <c r="C95" s="63"/>
      <c r="D95" s="63"/>
      <c r="E95" s="73">
        <f t="shared" si="13"/>
        <v>0</v>
      </c>
      <c r="F95" s="64"/>
      <c r="G95" s="64"/>
      <c r="H95" s="64"/>
    </row>
    <row r="96" spans="1:8" x14ac:dyDescent="0.2">
      <c r="A96" s="64"/>
      <c r="B96" s="62"/>
      <c r="C96" s="63"/>
      <c r="D96" s="63"/>
      <c r="E96" s="73">
        <f t="shared" si="13"/>
        <v>0</v>
      </c>
      <c r="F96" s="64"/>
      <c r="G96" s="64"/>
      <c r="H96" s="64"/>
    </row>
    <row r="97" spans="1:8" x14ac:dyDescent="0.2">
      <c r="A97" s="64"/>
      <c r="B97" s="62"/>
      <c r="C97" s="63"/>
      <c r="D97" s="63"/>
      <c r="E97" s="73">
        <f t="shared" si="13"/>
        <v>0</v>
      </c>
      <c r="F97" s="64"/>
      <c r="G97" s="64"/>
      <c r="H97" s="64"/>
    </row>
    <row r="98" spans="1:8" x14ac:dyDescent="0.2">
      <c r="A98" s="64"/>
      <c r="B98" s="62"/>
      <c r="C98" s="63"/>
      <c r="D98" s="63"/>
      <c r="E98" s="73">
        <f t="shared" si="13"/>
        <v>0</v>
      </c>
      <c r="F98" s="64"/>
      <c r="G98" s="64"/>
      <c r="H98" s="64"/>
    </row>
    <row r="99" spans="1:8" x14ac:dyDescent="0.2">
      <c r="A99" s="64"/>
      <c r="B99" s="62"/>
      <c r="C99" s="63"/>
      <c r="D99" s="63"/>
      <c r="E99" s="73">
        <f t="shared" si="13"/>
        <v>0</v>
      </c>
      <c r="F99" s="64"/>
      <c r="G99" s="64"/>
      <c r="H99" s="64"/>
    </row>
    <row r="100" spans="1:8" x14ac:dyDescent="0.2">
      <c r="A100" s="64"/>
      <c r="B100" s="62"/>
      <c r="C100" s="63"/>
      <c r="D100" s="63"/>
      <c r="E100" s="73">
        <f t="shared" si="13"/>
        <v>0</v>
      </c>
      <c r="F100" s="64"/>
      <c r="G100" s="64"/>
      <c r="H100" s="64"/>
    </row>
  </sheetData>
  <mergeCells count="4">
    <mergeCell ref="C13:H13"/>
    <mergeCell ref="I13:M13"/>
    <mergeCell ref="D2:G2"/>
    <mergeCell ref="D3:G3"/>
  </mergeCells>
  <conditionalFormatting sqref="G15:G26">
    <cfRule type="expression" dxfId="22" priority="6">
      <formula>TODAY()&gt;B15</formula>
    </cfRule>
  </conditionalFormatting>
  <conditionalFormatting sqref="H15:H26">
    <cfRule type="expression" dxfId="21" priority="5">
      <formula>TODAY()&gt;B15</formula>
    </cfRule>
  </conditionalFormatting>
  <conditionalFormatting sqref="L15:L26">
    <cfRule type="expression" dxfId="20" priority="4">
      <formula>TODAY()&gt;B15</formula>
    </cfRule>
  </conditionalFormatting>
  <conditionalFormatting sqref="M15:M26">
    <cfRule type="expression" dxfId="19" priority="3">
      <formula>TODAY()&gt;B15</formula>
    </cfRule>
  </conditionalFormatting>
  <conditionalFormatting sqref="D15:D26">
    <cfRule type="expression" dxfId="18" priority="2">
      <formula>TODAY()&gt;B15</formula>
    </cfRule>
  </conditionalFormatting>
  <conditionalFormatting sqref="J15:J26">
    <cfRule type="expression" dxfId="17" priority="1">
      <formula>TODAY()&gt;B15</formula>
    </cfRule>
  </conditionalFormatting>
  <dataValidations count="4">
    <dataValidation type="list" showInputMessage="1" showErrorMessage="1" sqref="A31:A100">
      <formula1>Leave_codes</formula1>
    </dataValidation>
    <dataValidation allowBlank="1" showInputMessage="1" showErrorMessage="1" prompt="Add vacation balance from last year." sqref="C15"/>
    <dataValidation allowBlank="1" showInputMessage="1" showErrorMessage="1" prompt="Add sick leave balance from last year." sqref="I15"/>
    <dataValidation allowBlank="1" showInputMessage="1" showErrorMessage="1" prompt="In general, you'll enter data only for cells with shaded backgrounds._x000a__x000a_White cells with values contain formulas that are automatically updated." sqref="D2:G2"/>
  </dataValidations>
  <pageMargins left="0.5" right="0.5" top="1" bottom="1" header="0.5" footer="0.5"/>
  <pageSetup scale="86" orientation="landscape" r:id="rId1"/>
  <headerFooter alignWithMargins="0">
    <oddHeader>&amp;C&amp;"Times New Roman,Bold"&amp;14VACATION and SICK LEAVE RECORD</oddHeader>
    <oddFooter>&amp;LUpdated:  &amp;D&amp;R&amp;F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initial year</vt:lpstr>
      <vt:lpstr>codes</vt:lpstr>
      <vt:lpstr>template for new year</vt:lpstr>
      <vt:lpstr>accumulation</vt:lpstr>
      <vt:lpstr>Leave_codes</vt:lpstr>
    </vt:vector>
  </TitlesOfParts>
  <Company>University of Delaware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Services</dc:creator>
  <cp:lastModifiedBy>Karen Kral</cp:lastModifiedBy>
  <cp:lastPrinted>2011-11-17T14:16:08Z</cp:lastPrinted>
  <dcterms:created xsi:type="dcterms:W3CDTF">2003-10-01T18:16:37Z</dcterms:created>
  <dcterms:modified xsi:type="dcterms:W3CDTF">2012-04-20T14:36:31Z</dcterms:modified>
</cp:coreProperties>
</file>